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5a9fbdbe7394a12" /></Relationships>
</file>

<file path=xl/workbook.xml><?xml version="1.0" encoding="utf-8"?>
<x:workbook xmlns:x="http://schemas.openxmlformats.org/spreadsheetml/2006/main">
  <x:sheets>
    <x:sheet xmlns:r="http://schemas.openxmlformats.org/officeDocument/2006/relationships" name="Start Here" sheetId="1" r:id="Rc0731dcdca55406b"/>
    <x:sheet xmlns:r="http://schemas.openxmlformats.org/officeDocument/2006/relationships" name="Overview" sheetId="2" r:id="Rf7357497ca7c4511"/>
    <x:sheet xmlns:r="http://schemas.openxmlformats.org/officeDocument/2006/relationships" name="Products" sheetId="3" r:id="R53f16561f2dd4262"/>
    <x:sheet xmlns:r="http://schemas.openxmlformats.org/officeDocument/2006/relationships" name="Stock" sheetId="4" r:id="R8e95da230abf4702"/>
    <x:sheet xmlns:r="http://schemas.openxmlformats.org/officeDocument/2006/relationships" name="Sales" sheetId="5" r:id="Rd5dcebef79734621"/>
    <x:sheet xmlns:r="http://schemas.openxmlformats.org/officeDocument/2006/relationships" name="Expenses" sheetId="6" r:id="R8e01eb2363ab414b"/>
    <x:sheet xmlns:r="http://schemas.openxmlformats.org/officeDocument/2006/relationships" name="History" sheetId="7" r:id="R0861d58190634af4"/>
    <x:sheet xmlns:r="http://schemas.openxmlformats.org/officeDocument/2006/relationships" name="Example" sheetId="8" r:id="R9248b74dbc2f4e86"/>
  </x:sheets>
</x:workbook>
</file>

<file path=xl/sharedStrings.xml><?xml version="1.0" encoding="utf-8"?>
<x:sst xmlns:x="http://schemas.openxmlformats.org/spreadsheetml/2006/main">
  <x:si>
    <x:t xml:space="preserve">MINT • STOCK &amp; PROFIT TRACKER</x:t>
  </x:si>
  <x:si>
    <x:t xml:space="preserve">HOW THE COLOURS WORK</x:t>
  </x:si>
  <x:si>
    <x:t xml:space="preserve">White cell  =  you type here.</x:t>
  </x:si>
  <x:si>
    <x:t xml:space="preserve">Green cell  =  the tracker calculates it. Do not type here.</x:t>
  </x:si>
  <x:si>
    <x:t xml:space="preserve">Red status  =  something on that row needs fixing before it counts in your result.</x:t>
  </x:si>
  <x:si>
    <x:t xml:space="preserve">SET UP ONCE  (about 30 minutes)</x:t>
  </x:si>
  <x:si>
    <x:t xml:space="preserve">1</x:t>
  </x:si>
  <x:si>
    <x:t xml:space="preserve">Products tab: one row per product. Give each a short unique ID (for example G001), a name, a unit (bag, pack, kg), your selling price, what you pay per unit (Unit cost) and the lowest stock you are comfortable with (Min stock).</x:t>
  </x:si>
  <x:si>
    <x:t xml:space="preserve">2</x:t>
  </x:si>
  <x:si>
    <x:t xml:space="preserve">Count everything on your shelves and type it under Opening stock on the Products tab. Type 0 if you have none. Do not leave it blank.</x:t>
  </x:si>
  <x:si>
    <x:t xml:space="preserve">3</x:t>
  </x:si>
  <x:si>
    <x:t xml:space="preserve">Overview tab: type the first day of the week in Week starting. The week runs for 7 days from that date.</x:t>
  </x:si>
  <x:si>
    <x:t xml:space="preserve">EVERY WEEK</x:t>
  </x:si>
  <x:si>
    <x:t xml:space="preserve">Expenses tab: one row per bill (rent, transport, wages, electricity...) dated within the week. Do not repeat stock purchases here.</x:t>
  </x:si>
  <x:si>
    <x:t xml:space="preserve">4</x:t>
  </x:si>
  <x:si>
    <x:t xml:space="preserve">At the end of the week count what is on the shelf and type it under Counted on the Stock tab. Leave Counted blank for a product you did not count. Only type 0 if the shelf is really empty.</x:t>
  </x:si>
  <x:si>
    <x:t xml:space="preserve">5</x:t>
  </x:si>
  <x:si>
    <x:t xml:space="preserve">Overview tab: read your weekly result, stock health and the Restock list (what to buy, how many, roughly how much).</x:t>
  </x:si>
  <x:si>
    <x:t xml:space="preserve">GOOD TO KNOW</x:t>
  </x:si>
  <x:si>
    <x:t xml:space="preserve">The weekly result is a trading estimate, not the cash in your hand. Goods are charged when sold (cost of sales), so do not also list stock purchases as expenses.</x:t>
  </x:si>
  <x:si>
    <x:t xml:space="preserve">A shortage (counted less than expected) is shown for you to investigate. It is not charged as a loss until you confirm it and type it under Damage.</x:t>
  </x:si>
  <x:si>
    <x:t xml:space="preserve">Supplier returns only reduce your stock. Keep any supplier credit or refund records separately.</x:t>
  </x:si>
  <x:si>
    <x:t xml:space="preserve">Capacity: 300 products and 500 expense rows per week.</x:t>
  </x:si>
  <x:si>
    <x:t xml:space="preserve">The Example tab walks through one fictional week so you can see how stock, sales and expenses connect.</x:t>
  </x:si>
  <x:si>
    <x:t xml:space="preserve">MINT • WEEKLY OVERVIEW</x:t>
  </x:si>
  <x:si>
    <x:t xml:space="preserve">Week starting</x:t>
  </x:si>
  <x:si>
    <x:t xml:space="preserve">Week ending</x:t>
  </x:si>
  <x:si>
    <x:t xml:space="preserve">Business / location</x:t>
  </x:si>
  <x:si>
    <x:t xml:space="preserve">Prepared by</x:t>
  </x:si>
  <x:si>
    <x:t xml:space="preserve">WEEKLY RESULTS</x:t>
  </x:si>
  <x:si>
    <x:t xml:space="preserve">STOCK HEALTH</x:t>
  </x:si>
  <x:si>
    <x:t xml:space="preserve">Sales revenue</x:t>
  </x:si>
  <x:si>
    <x:t xml:space="preserve">Products in tracker</x:t>
  </x:si>
  <x:si>
    <x:t xml:space="preserve">Cost of sales</x:t>
  </x:si>
  <x:si>
    <x:t xml:space="preserve">Products counted</x:t>
  </x:si>
  <x:si>
    <x:t xml:space="preserve">Gross profit</x:t>
  </x:si>
  <x:si>
    <x:t xml:space="preserve">Awaiting stock count</x:t>
  </x:si>
  <x:si>
    <x:t xml:space="preserve">Damage / gift costs</x:t>
  </x:si>
  <x:si>
    <x:t xml:space="preserve">Products to restock</x:t>
  </x:si>
  <x:si>
    <x:t xml:space="preserve">Weekly expenses</x:t>
  </x:si>
  <x:si>
    <x:t xml:space="preserve">Expected stock value (GHS)</x:t>
  </x:si>
  <x:si>
    <x:t xml:space="preserve">NET WEEKLY RESULT</x:t>
  </x:si>
  <x:si>
    <x:t xml:space="preserve">Counted stock value (GHS)</x:t>
  </x:si>
  <x:si>
    <x:t xml:space="preserve">Net margin</x:t>
  </x:si>
  <x:si>
    <x:t xml:space="preserve">Shortages to investigate (GHS)</x:t>
  </x:si>
  <x:si>
    <x:t xml:space="preserve">Rows where count differs</x:t>
  </x:si>
  <x:si>
    <x:t xml:space="preserve">EXPENSE BREAKDOWN</x:t>
  </x:si>
  <x:si>
    <x:t xml:space="preserve">INPUT READINESS</x:t>
  </x:si>
  <x:si>
    <x:t xml:space="preserve">Taxes</x:t>
  </x:si>
  <x:si>
    <x:t xml:space="preserve">Issues blocking result</x:t>
  </x:si>
  <x:si>
    <x:t xml:space="preserve">Electricity</x:t>
  </x:si>
  <x:si>
    <x:t xml:space="preserve">Incomplete expense rows</x:t>
  </x:si>
  <x:si>
    <x:t xml:space="preserve">Water</x:t>
  </x:si>
  <x:si>
    <x:t xml:space="preserve">Product / stock / sales rows to fix</x:t>
  </x:si>
  <x:si>
    <x:t xml:space="preserve">Rent</x:t>
  </x:si>
  <x:si>
    <x:t xml:space="preserve">Expenses outside the week (not counted)</x:t>
  </x:si>
  <x:si>
    <x:t xml:space="preserve">Transport</x:t>
  </x:si>
  <x:si>
    <x:t xml:space="preserve">Products without a minimum stock</x:t>
  </x:si>
  <x:si>
    <x:t xml:space="preserve">Wages</x:t>
  </x:si>
  <x:si>
    <x:t xml:space="preserve">Phone &amp; data</x:t>
  </x:si>
  <x:si>
    <x:t xml:space="preserve">Packaging</x:t>
  </x:si>
  <x:si>
    <x:t xml:space="preserve">Other</x:t>
  </x:si>
  <x:si>
    <x:t xml:space="preserve">Total counted expenses</x:t>
  </x:si>
  <x:si>
    <x:t xml:space="preserve">RESTOCK LIST  •  first 15 products</x:t>
  </x:si>
  <x:si>
    <x:t xml:space="preserve">Product</x:t>
  </x:si>
  <x:si>
    <x:t xml:space="preserve">Unit</x:t>
  </x:si>
  <x:si>
    <x:t xml:space="preserve">In stock now</x:t>
  </x:si>
  <x:si>
    <x:t xml:space="preserve">Minimum</x:t>
  </x:si>
  <x:si>
    <x:t xml:space="preserve">Suggested order qty</x:t>
  </x:si>
  <x:si>
    <x:t xml:space="preserve">Est. cost (GHS)</x:t>
  </x:si>
  <x:si>
    <x:t xml:space="preserve">Total estimated cost of all suggested orders (GHS)</x:t>
  </x:si>
  <x:si>
    <x:t xml:space="preserve">MINT • PRODUCTS</x:t>
  </x:si>
  <x:si>
    <x:t xml:space="preserve">Set up once. 300 product slots. Example row: G001 | Gari 1kg | bag | 15 | 5 | 20 | 12 | 10 .  Add new products in the next empty row. Do not sort or delete rows.</x:t>
  </x:si>
  <x:si>
    <x:t xml:space="preserve">Product ID</x:t>
  </x:si>
  <x:si>
    <x:t xml:space="preserve">Product name</x:t>
  </x:si>
  <x:si>
    <x:t xml:space="preserve">Selling price • GHS</x:t>
  </x:si>
  <x:si>
    <x:t xml:space="preserve">Min stock</x:t>
  </x:si>
  <x:si>
    <x:t xml:space="preserve">Order up to (optional)</x:t>
  </x:si>
  <x:si>
    <x:t xml:space="preserve">Opening stock</x:t>
  </x:si>
  <x:si>
    <x:t xml:space="preserve">Unit cost • GHS</x:t>
  </x:si>
  <x:si>
    <x:t xml:space="preserve">Input status</x:t>
  </x:si>
  <x:si>
    <x:t xml:space="preserve">MINT • WEEKLY STOCK</x:t>
  </x:si>
  <x:si>
    <x:t xml:space="preserve">Opening</x:t>
  </x:si>
  <x:si>
    <x:t xml:space="preserve">Stock in</x:t>
  </x:si>
  <x:si>
    <x:t xml:space="preserve">Sold (from Sales)</x:t>
  </x:si>
  <x:si>
    <x:t xml:space="preserve">Damage</x:t>
  </x:si>
  <x:si>
    <x:t xml:space="preserve">Gifts</x:t>
  </x:si>
  <x:si>
    <x:t xml:space="preserve">Supplier returns</x:t>
  </x:si>
  <x:si>
    <x:t xml:space="preserve">Expected closing</x:t>
  </x:si>
  <x:si>
    <x:t xml:space="preserve">Counted</x:t>
  </x:si>
  <x:si>
    <x:t xml:space="preserve">Variance</x:t>
  </x:si>
  <x:si>
    <x:t xml:space="preserve">Average cost • GHS</x:t>
  </x:si>
  <x:si>
    <x:t xml:space="preserve">Stock action</x:t>
  </x:si>
  <x:si>
    <x:t xml:space="preserve">Restock #</x:t>
  </x:si>
  <x:si>
    <x:t xml:space="preserve">Expected value</x:t>
  </x:si>
  <x:si>
    <x:t xml:space="preserve">Counted value</x:t>
  </x:si>
  <x:si>
    <x:t xml:space="preserve">Shortage value</x:t>
  </x:si>
  <x:si>
    <x:t xml:space="preserve">Damage / gift cost</x:t>
  </x:si>
  <x:si>
    <x:t xml:space="preserve">Next opening</x:t>
  </x:si>
  <x:si>
    <x:t xml:space="preserve">Next unit cost</x:t>
  </x:si>
  <x:si>
    <x:t xml:space="preserve">Order cost</x:t>
  </x:si>
  <x:si>
    <x:t xml:space="preserve">MINT • WEEKLY SALES</x:t>
  </x:si>
  <x:si>
    <x:t xml:space="preserve">Qty sold</x:t>
  </x:si>
  <x:si>
    <x:t xml:space="preserve">Price override • GHS (optional)</x:t>
  </x:si>
  <x:si>
    <x:t xml:space="preserve">Actual net sales • GHS (optional)</x:t>
  </x:si>
  <x:si>
    <x:t xml:space="preserve">Price used • GHS</x:t>
  </x:si>
  <x:si>
    <x:t xml:space="preserve">Notes</x:t>
  </x:si>
  <x:si>
    <x:t xml:space="preserve">MINT • WEEKLY EXPENSES</x:t>
  </x:si>
  <x:si>
    <x:t xml:space="preserve">500 expense rows. Only complete entries dated within the Overview week count. Do not repeat stock purchases here.</x:t>
  </x:si>
  <x:si>
    <x:t xml:space="preserve">Date</x:t>
  </x:si>
  <x:si>
    <x:t xml:space="preserve">Category</x:t>
  </x:si>
  <x:si>
    <x:t xml:space="preserve">Description</x:t>
  </x:si>
  <x:si>
    <x:t xml:space="preserve">Amount • GHS</x:t>
  </x:si>
  <x:si>
    <x:t xml:space="preserve">Receipt / payment ref</x:t>
  </x:si>
  <x:si>
    <x:t xml:space="preserve">MINT • WEEK-BY-WEEK HISTORY</x:t>
  </x:si>
  <x:si>
    <x:t xml:space="preserve">Save each finished week here so you can see how your business is trending. Saved weeks are typed values, so they never change.</x:t>
  </x:si>
  <x:si>
    <x:t xml:space="preserve">Expenses</x:t>
  </x:si>
  <x:si>
    <x:t xml:space="preserve">Net result</x:t>
  </x:si>
  <x:si>
    <x:t xml:space="preserve">Counted stock value</x:t>
  </x:si>
  <x:si>
    <x:t xml:space="preserve">SAVED WEEKS</x:t>
  </x:si>
  <x:si>
    <x:t xml:space="preserve">WORKED EXAMPLE • A FICTIONAL WEEK</x:t>
  </x:si>
  <x:si>
    <x:t xml:space="preserve">See how stock, sales and expenses connect. All figures are made up.</x:t>
  </x:si>
  <x:si>
    <x:t xml:space="preserve">STOCK</x:t>
  </x:si>
  <x:si>
    <x:t xml:space="preserve">SALES &amp; RESULTS</x:t>
  </x:si>
  <x:si>
    <x:t xml:space="preserve">Sold</x:t>
  </x:si>
  <x:si>
    <x:t xml:space="preserve">Confirmed damaged stock</x:t>
  </x:si>
  <x:si>
    <x:t xml:space="preserve">Expected closing stock</x:t>
  </x:si>
  <x:si>
    <x:t xml:space="preserve">Physically counted</x:t>
  </x:si>
  <x:si>
    <x:t xml:space="preserve">Damaged stock cost</x:t>
  </x:si>
  <x:si>
    <x:t xml:space="preserve">Stock variance</x:t>
  </x:si>
  <x:si>
    <x:t xml:space="preserve">Minimum stock</x:t>
  </x:si>
  <x:si>
    <x:t xml:space="preserve">Total expenses</x:t>
  </x:si>
  <x:si>
    <x:t xml:space="preserve">Expected stock value</x:t>
  </x:si>
  <x:si>
    <x:t xml:space="preserve">NET RESULT</x:t>
  </x:si>
  <x:si>
    <x:t xml:space="preserve">The example produces GHS 900 sales, GHS 300 gross profit and GHS 200 after damage costs and expenses.</x:t>
  </x:si>
  <x:si>
    <x:t xml:space="preserve">Before damage is confirmed: 20 expected, 17 counted means a shortage of 3. Investigate before recording damage.</x:t>
  </x:si>
  <x:si>
    <x:t xml:space="preserve">A product you did not count, such as 6 biscuit packets expected, must keep Counted blank rather than 0.</x:t>
  </x:si>
  <x:si>
    <x:t xml:space="preserve">Next week's opening stock would be 17 (the count), carried over with the Next opening column on the Stock tab.</x:t>
  </x:si>
  <x:si>
    <x:t xml:space="preserve">In the live tracker: set up a product on Products first. Stock, Sales and Expenses then follow it automatically.</x:t>
  </x:si>
</x:sst>
</file>

<file path=xl/styles.xml><?xml version="1.0" encoding="utf-8"?>
<ns0:styleSheet xmlns:ns0="http://schemas.openxmlformats.org/spreadsheetml/2006/main">
  <ns0:numFmts count="5">
    <ns0:numFmt numFmtId="164" formatCode="dd-mmm-yyyy"/>
    <ns0:numFmt numFmtId="165" formatCode="#,##0.00;[Red]-#,##0.00;-"/>
    <ns0:numFmt numFmtId="166" formatCode="0.0%"/>
    <ns0:numFmt numFmtId="200" formatCode="#,##0.00"/>
    <ns0:numFmt numFmtId="201" formatCode="0"/>
  </ns0:numFmts>
  <ns0:fonts count="40">
    <ns0:font>
      <ns0:sz val="11"/>
      <ns0:color theme="1"/>
      <ns0:name val="Calibri"/>
      <ns0:scheme val="minor"/>
    </ns0:font>
    <ns0:font>
      <ns0:b/>
      <ns0:sz val="18"/>
      <ns0:color rgb="FF1B4332"/>
      <ns0:name val="Arial"/>
    </ns0:font>
    <ns0:font>
      <ns0:i/>
      <ns0:sz val="10"/>
      <ns0:color rgb="FF6B7280"/>
      <ns0:name val="Arial"/>
    </ns0:font>
    <ns0:font>
      <ns0:b/>
      <ns0:sz val="11"/>
      <ns0:color rgb="FFFFFFFF"/>
      <ns0:name val="Arial"/>
    </ns0:font>
    <ns0:font>
      <ns0:sz val="10"/>
      <ns0:color rgb="FF000000"/>
      <ns0:name val="Arial"/>
    </ns0:font>
    <ns0:font>
      <ns0:b/>
      <ns0:sz val="16"/>
      <ns0:color rgb="FF1B4332"/>
      <ns0:name val="Arial"/>
    </ns0:font>
    <ns0:font>
      <ns0:b/>
      <ns0:sz val="10"/>
      <ns0:color rgb="FF9B1C1C"/>
      <ns0:name val="Arial"/>
    </ns0:font>
    <ns0:font>
      <ns0:i/>
      <ns0:sz val="9"/>
      <ns0:color rgb="FF6B7280"/>
      <ns0:name val="Arial"/>
    </ns0:font>
    <ns0:font>
      <ns0:sz val="11"/>
      <ns0:color theme="1"/>
      <ns0:name val="Calibri"/>
    </ns0:font>
    <ns0:font>
      <ns0:b/>
      <ns0:sz val="10"/>
      <ns0:color rgb="FF000000"/>
      <ns0:name val="Arial"/>
    </ns0:font>
    <ns0:font>
      <ns0:b/>
      <ns0:sz val="10"/>
      <ns0:color rgb="FF2D6A4F"/>
      <ns0:name val="Arial"/>
    </ns0:font>
    <ns0:font>
      <ns0:b/>
      <ns0:sz val="10"/>
      <ns0:color rgb="FFFFFFFF"/>
      <ns0:name val="Arial"/>
    </ns0:font>
    <ns0:font/>
    <ns0:font>
      <ns0:b/>
      <ns0:sz val="12"/>
      <ns0:color rgb="FF000000"/>
      <ns0:name val="Arial"/>
    </ns0:font>
    <ns0:font>
      <ns0:b/>
      <ns0:sz val="9"/>
      <ns0:color rgb="FF1B4332"/>
      <ns0:name val="Arial"/>
    </ns0:font>
    <ns0:font>
      <ns0:color theme="1"/>
      <ns0:name val="Calibri"/>
      <ns0:scheme val="minor"/>
    </ns0:font>
    <ns0:font>
      <ns0:b/>
      <ns0:sz val="10"/>
      <ns0:color rgb="FF1B4332"/>
      <ns0:name val="Arial"/>
    </ns0:font>
    <ns0:font>
      <ns0:b/>
      <ns0:sz val="9"/>
      <ns0:color rgb="FF2D6A4F"/>
      <ns0:name val="Arial"/>
    </ns0:font>
    <ns0:font>
      <ns0:b/>
      <ns0:sz val="18"/>
      <ns0:color rgb="FF1B4332"/>
      <ns0:name val="Aptos"/>
    </ns0:font>
    <ns0:font>
      <ns0:sz val="11"/>
      <ns0:color theme="1"/>
      <ns0:name val="Aptos"/>
      <ns0:scheme val="minor"/>
    </ns0:font>
    <ns0:font>
      <ns0:i/>
      <ns0:sz val="10"/>
      <ns0:color rgb="FF6B7280"/>
      <ns0:name val="Aptos"/>
    </ns0:font>
    <ns0:font>
      <ns0:b/>
      <ns0:sz val="11"/>
      <ns0:color rgb="FFFFFFFF"/>
      <ns0:name val="Aptos"/>
    </ns0:font>
    <ns0:font>
      <ns0:sz val="10"/>
      <ns0:color rgb="FF000000"/>
      <ns0:name val="Aptos"/>
    </ns0:font>
    <ns0:font>
      <ns0:b/>
      <ns0:sz val="10"/>
      <ns0:color rgb="FF9B1C1C"/>
      <ns0:name val="Aptos"/>
    </ns0:font>
    <ns0:font>
      <ns0:sz val="11"/>
      <ns0:color theme="1"/>
      <ns0:name val="Aptos"/>
    </ns0:font>
    <ns0:font>
      <ns0:b/>
      <ns0:sz val="10"/>
      <ns0:color rgb="FF2D6A4F"/>
      <ns0:name val="Aptos"/>
    </ns0:font>
    <ns0:font>
      <ns0:b/>
      <ns0:sz val="16"/>
      <ns0:color rgb="FF1B4332"/>
      <ns0:name val="Aptos"/>
    </ns0:font>
    <ns0:font>
      <ns0:i/>
      <ns0:sz val="9"/>
      <ns0:color rgb="FF6B7280"/>
      <ns0:name val="Aptos"/>
    </ns0:font>
    <ns0:font>
      <ns0:b/>
      <ns0:sz val="10"/>
      <ns0:color rgb="FF000000"/>
      <ns0:name val="Aptos"/>
    </ns0:font>
    <ns0:font>
      <ns0:name val="Aptos"/>
    </ns0:font>
    <ns0:font>
      <ns0:b/>
      <ns0:sz val="10"/>
      <ns0:color rgb="FFFFFFFF"/>
      <ns0:name val="Aptos"/>
    </ns0:font>
    <ns0:font>
      <ns0:b/>
      <ns0:sz val="12"/>
      <ns0:color rgb="FF000000"/>
      <ns0:name val="Aptos"/>
    </ns0:font>
    <ns0:font>
      <ns0:b/>
      <ns0:sz val="9"/>
      <ns0:color rgb="FF1B4332"/>
      <ns0:name val="Aptos"/>
    </ns0:font>
    <ns0:font>
      <ns0:color theme="1"/>
      <ns0:name val="Aptos"/>
      <ns0:scheme val="minor"/>
    </ns0:font>
    <ns0:font>
      <ns0:b/>
      <ns0:sz val="10"/>
      <ns0:color rgb="FF1B4332"/>
      <ns0:name val="Aptos"/>
    </ns0:font>
    <ns0:font>
      <ns0:b/>
      <ns0:sz val="9"/>
      <ns0:color rgb="FF2D6A4F"/>
      <ns0:name val="Aptos"/>
    </ns0:font>
    <ns0:font>
      <ns0:b/>
      <ns0:sz val="20"/>
      <ns0:color rgb="FFFFFFFF"/>
      <ns0:name val="Aptos"/>
    </ns0:font>
    <ns0:font>
      <ns0:b/>
      <ns0:sz val="20"/>
      <ns0:color rgb="FFFFFFFF"/>
      <ns0:name val="Aptos"/>
      <ns0:scheme val="minor"/>
    </ns0:font>
    <ns0:font>
      <ns0:b/>
      <ns0:sz val="14"/>
      <ns0:color rgb="FFFFFFFF"/>
      <ns0:name val="Aptos"/>
    </ns0:font>
    <ns0:font>
      <ns0:b/>
      <ns0:sz val="11"/>
      <ns0:color rgb="FFFFFFFF"/>
      <ns0:name val="Calibri"/>
      <ns0:scheme val="minor"/>
    </ns0:font>
  </ns0:fonts>
  <ns0:fills count="10">
    <ns0:fill>
      <ns0:patternFill patternType="none"/>
    </ns0:fill>
    <ns0:fill>
      <ns0:patternFill patternType="lightGray"/>
    </ns0:fill>
    <ns0:fill>
      <ns0:patternFill patternType="solid">
        <ns0:fgColor rgb="FF1B4332"/>
      </ns0:patternFill>
    </ns0:fill>
    <ns0:fill>
      <ns0:patternFill patternType="solid">
        <ns0:fgColor rgb="FFFFFFFF"/>
      </ns0:patternFill>
    </ns0:fill>
    <ns0:fill>
      <ns0:patternFill patternType="solid">
        <ns0:fgColor rgb="FFE9F5EC"/>
      </ns0:patternFill>
    </ns0:fill>
    <ns0:fill>
      <ns0:patternFill patternType="solid">
        <ns0:fgColor rgb="FFFFF7D6"/>
      </ns0:patternFill>
    </ns0:fill>
    <ns0:fill>
      <ns0:patternFill patternType="solid">
        <ns0:fgColor rgb="FFD8EBDD"/>
      </ns0:patternFill>
    </ns0:fill>
    <ns0:fill>
      <ns0:patternFill patternType="solid">
        <ns0:fgColor rgb="FFFFFFFF"/>
      </ns0:patternFill>
    </ns0:fill>
    <ns0:fill>
      <ns0:patternFill patternType="solid">
        <ns0:fgColor rgb="FF153F30"/>
      </ns0:patternFill>
    </ns0:fill>
    <ns0:fill>
      <ns0:patternFill patternType="solid">
        <ns0:fgColor rgb="FFEAF3EE"/>
      </ns0:patternFill>
    </ns0:fill>
  </ns0:fills>
  <ns0:borders count="6">
    <ns0:border/>
    <ns0:border>
      <ns0:left/>
      <ns0:right/>
      <ns0:top/>
      <ns0:bottom/>
    </ns0:border>
    <ns0:border>
      <ns0:left style="thin">
        <ns0:color rgb="FFC9D1CB"/>
      </ns0:left>
      <ns0:right style="thin">
        <ns0:color rgb="FFC9D1CB"/>
      </ns0:right>
      <ns0:top style="thin">
        <ns0:color rgb="FFC9D1CB"/>
      </ns0:top>
      <ns0:bottom style="thin">
        <ns0:color rgb="FFC9D1CB"/>
      </ns0:bottom>
    </ns0:border>
    <ns0:border>
      <ns0:left style="thin">
        <ns0:color rgb="FFC9D1CB"/>
      </ns0:left>
      <ns0:top style="thin">
        <ns0:color rgb="FFC9D1CB"/>
      </ns0:top>
      <ns0:bottom style="thin">
        <ns0:color rgb="FFC9D1CB"/>
      </ns0:bottom>
    </ns0:border>
    <ns0:border>
      <ns0:top style="thin">
        <ns0:color rgb="FFC9D1CB"/>
      </ns0:top>
      <ns0:bottom style="thin">
        <ns0:color rgb="FFC9D1CB"/>
      </ns0:bottom>
    </ns0:border>
    <ns0:border>
      <ns0:right style="thin">
        <ns0:color rgb="FFC9D1CB"/>
      </ns0:right>
      <ns0:top style="thin">
        <ns0:color rgb="FFC9D1CB"/>
      </ns0:top>
      <ns0:bottom style="thin">
        <ns0:color rgb="FFC9D1CB"/>
      </ns0:bottom>
    </ns0:border>
  </ns0:borders>
  <ns0:cellStyleXfs count="1">
    <ns0:xf numFmtId="0" fontId="0" fillId="0" borderId="0" applyFont="1" applyAlignment="1"/>
  </ns0:cellStyleXfs>
  <ns0:cellXfs count="272">
    <ns0:xf numFmtId="0" fontId="0" fillId="0" borderId="0" xfId="0" applyFont="1" applyAlignment="1" applyProtection="1">
      <ns0:alignment vertical="bottom" wrapText="0" shrinkToFit="0"/>
      <ns0:protection locked="1"/>
    </ns0:xf>
    <ns0:xf numFmtId="0" fontId="1" fillId="0" borderId="0" xfId="0" applyFont="1" applyProtection="1">
      <ns0:protection locked="1"/>
    </ns0:xf>
    <ns0:xf numFmtId="0" fontId="2" fillId="0" borderId="0" xfId="0" applyFont="1" applyProtection="1">
      <ns0:protection locked="1"/>
    </ns0:xf>
    <ns0:xf numFmtId="0" fontId="3" fillId="2" borderId="1" xfId="0" applyFont="1" applyFill="1" applyBorder="1" applyProtection="1">
      <ns0:protection locked="1"/>
    </ns0:xf>
    <ns0:xf numFmtId="0" fontId="4" fillId="3" borderId="2" xfId="0" applyFont="1" applyFill="1" applyBorder="1" applyAlignment="1" applyProtection="1">
      <ns0:alignment vertical="top" wrapText="1" shrinkToFit="0"/>
      <ns0:protection locked="1"/>
    </ns0:xf>
    <ns0:xf numFmtId="0" fontId="4" fillId="4" borderId="2" xfId="0" applyFont="1" applyFill="1" applyBorder="1" applyAlignment="1" applyProtection="1">
      <ns0:alignment vertical="top" wrapText="1" shrinkToFit="0"/>
      <ns0:protection locked="1"/>
    </ns0:xf>
    <ns0:xf numFmtId="0" fontId="5" fillId="0" borderId="0" xfId="0" applyFont="1" applyProtection="1">
      <ns0:protection locked="1"/>
    </ns0:xf>
    <ns0:xf numFmtId="0" fontId="6" fillId="0" borderId="0" xfId="0" applyFont="1" applyAlignment="1" applyProtection="1">
      <ns0:alignment vertical="top" wrapText="1" shrinkToFit="0"/>
      <ns0:protection locked="1"/>
    </ns0:xf>
    <ns0:xf numFmtId="0" fontId="7" fillId="0" borderId="0" xfId="0" applyFont="1" applyProtection="1">
      <ns0:protection locked="1"/>
    </ns0:xf>
    <ns0:xf numFmtId="0" fontId="8" fillId="2" borderId="1" xfId="0" applyFont="1" applyFill="1" applyBorder="1" applyProtection="1">
      <ns0:protection locked="1"/>
    </ns0:xf>
    <ns0:xf numFmtId="0" fontId="9" fillId="0" borderId="0" xfId="0" applyFont="1" applyAlignment="1" applyProtection="1">
      <ns0:alignment vertical="center"/>
      <ns0:protection locked="1"/>
    </ns0:xf>
    <ns0:xf numFmtId="0" fontId="10" fillId="0" borderId="0" xfId="0" applyFont="1" applyAlignment="1" applyProtection="1">
      <ns0:alignment horizontal="center" vertical="top"/>
      <ns0:protection locked="1"/>
    </ns0:xf>
    <ns0:xf numFmtId="0" fontId="4" fillId="0" borderId="0" xfId="0" applyFont="1" applyAlignment="1" applyProtection="1">
      <ns0:alignment vertical="top" wrapText="1" shrinkToFit="0"/>
      <ns0:protection locked="1"/>
    </ns0:xf>
    <ns0:xf numFmtId="0" fontId="11" fillId="2" borderId="2" xfId="0" applyFont="1" applyFill="1" applyBorder="1" applyAlignment="1" applyProtection="1">
      <ns0:alignment horizontal="center" vertical="center" wrapText="1" shrinkToFit="0"/>
      <ns0:protection locked="1"/>
    </ns0:xf>
    <ns0:xf numFmtId="164" fontId="9" fillId="5" borderId="2" xfId="0" applyNumberFormat="1" applyFont="1" applyFill="1" applyBorder="1" applyProtection="1">
      <ns0:protection locked="1"/>
    </ns0:xf>
    <ns0:xf numFmtId="0" fontId="4" fillId="3" borderId="2" xfId="0" applyFont="1" applyFill="1" applyBorder="1" applyProtection="1">
      <ns0:protection locked="1"/>
    </ns0:xf>
    <ns0:xf numFmtId="4" fontId="4" fillId="3" borderId="2" xfId="0" applyNumberFormat="1" applyFont="1" applyFill="1" applyBorder="1" applyProtection="1">
      <ns0:protection locked="1"/>
    </ns0:xf>
    <ns0:xf numFmtId="164" fontId="4" fillId="4" borderId="2" xfId="0" applyNumberFormat="1" applyFont="1" applyFill="1" applyBorder="1" applyProtection="1">
      <ns0:protection locked="1"/>
    </ns0:xf>
    <ns0:xf numFmtId="0" fontId="9" fillId="5" borderId="3" xfId="0" applyFont="1" applyFill="1" applyBorder="1" applyProtection="1">
      <ns0:protection locked="1"/>
    </ns0:xf>
    <ns0:xf numFmtId="0" fontId="12" fillId="0" borderId="4" xfId="0" applyFont="1" applyBorder="1" applyProtection="1">
      <ns0:protection locked="1"/>
    </ns0:xf>
    <ns0:xf numFmtId="0" fontId="12" fillId="0" borderId="5" xfId="0" applyFont="1" applyBorder="1" applyProtection="1">
      <ns0:protection locked="1"/>
    </ns0:xf>
    <ns0:xf numFmtId="0" fontId="9" fillId="5" borderId="2" xfId="0" applyFont="1" applyFill="1" applyBorder="1" applyProtection="1">
      <ns0:protection locked="1"/>
    </ns0:xf>
    <ns0:xf numFmtId="0" fontId="11" fillId="2" borderId="1" xfId="0" applyFont="1" applyFill="1" applyBorder="1" applyProtection="1">
      <ns0:protection locked="1"/>
    </ns0:xf>
    <ns0:xf numFmtId="0" fontId="4" fillId="0" borderId="0" xfId="0" applyFont="1" applyAlignment="1" applyProtection="1">
      <ns0:alignment vertical="center"/>
      <ns0:protection locked="1"/>
    </ns0:xf>
    <ns0:xf numFmtId="0" fontId="4" fillId="4" borderId="2" xfId="0" applyFont="1" applyFill="1" applyBorder="1" applyProtection="1">
      <ns0:protection locked="1"/>
    </ns0:xf>
    <ns0:xf numFmtId="165" fontId="4" fillId="4" borderId="2" xfId="0" applyNumberFormat="1" applyFont="1" applyFill="1" applyBorder="1" applyAlignment="1" applyProtection="1">
      <ns0:alignment horizontal="right"/>
      <ns0:protection locked="1"/>
    </ns0:xf>
    <ns0:xf numFmtId="1" fontId="4" fillId="4" borderId="2" xfId="0" applyNumberFormat="1" applyFont="1" applyFill="1" applyBorder="1" applyAlignment="1" applyProtection="1">
      <ns0:alignment horizontal="right"/>
      <ns0:protection locked="1"/>
    </ns0:xf>
    <ns0:xf numFmtId="4" fontId="4" fillId="4" borderId="2" xfId="0" applyNumberFormat="1" applyFont="1" applyFill="1" applyBorder="1" applyAlignment="1" applyProtection="1">
      <ns0:alignment horizontal="right"/>
      <ns0:protection locked="1"/>
    </ns0:xf>
    <ns0:xf numFmtId="0" fontId="13" fillId="0" borderId="0" xfId="0" applyFont="1" applyAlignment="1" applyProtection="1">
      <ns0:alignment vertical="center"/>
      <ns0:protection locked="1"/>
    </ns0:xf>
    <ns0:xf numFmtId="165" fontId="13" fillId="4" borderId="2" xfId="0" applyNumberFormat="1" applyFont="1" applyFill="1" applyBorder="1" applyAlignment="1" applyProtection="1">
      <ns0:alignment horizontal="right"/>
      <ns0:protection locked="1"/>
    </ns0:xf>
    <ns0:xf numFmtId="4" fontId="4" fillId="4" borderId="2" xfId="0" applyNumberFormat="1" applyFont="1" applyFill="1" applyBorder="1" applyProtection="1">
      <ns0:protection locked="1"/>
    </ns0:xf>
    <ns0:xf numFmtId="166" fontId="4" fillId="4" borderId="2" xfId="0" applyNumberFormat="1" applyFont="1" applyFill="1" applyBorder="1" applyAlignment="1" applyProtection="1">
      <ns0:alignment horizontal="right"/>
      <ns0:protection locked="1"/>
    </ns0:xf>
    <ns0:xf numFmtId="165" fontId="4" fillId="4" borderId="2" xfId="0" applyNumberFormat="1" applyFont="1" applyFill="1" applyBorder="1" applyProtection="1">
      <ns0:protection locked="1"/>
    </ns0:xf>
    <ns0:xf numFmtId="1" fontId="9" fillId="4" borderId="2" xfId="0" applyNumberFormat="1" applyFont="1" applyFill="1" applyBorder="1" applyAlignment="1" applyProtection="1">
      <ns0:alignment horizontal="right"/>
      <ns0:protection locked="1"/>
    </ns0:xf>
    <ns0:xf numFmtId="0" fontId="7" fillId="0" borderId="0" xfId="0" applyFont="1" applyAlignment="1" applyProtection="1">
      <ns0:alignment vertical="top" wrapText="1" shrinkToFit="0"/>
      <ns0:protection locked="1"/>
    </ns0:xf>
    <ns0:xf numFmtId="165" fontId="9" fillId="4" borderId="2" xfId="0" applyNumberFormat="1" applyFont="1" applyFill="1" applyBorder="1" applyProtection="1">
      <ns0:protection locked="1"/>
    </ns0:xf>
    <ns0:xf numFmtId="0" fontId="14" fillId="6" borderId="2" xfId="0" applyFont="1" applyFill="1" applyBorder="1" applyAlignment="1" applyProtection="1">
      <ns0:alignment horizontal="center" vertical="center" wrapText="1" shrinkToFit="0"/>
      <ns0:protection locked="1"/>
    </ns0:xf>
    <ns0:xf numFmtId="0" fontId="4" fillId="4" borderId="2" xfId="0" applyFont="1" applyFill="1" applyBorder="1" applyAlignment="1" applyProtection="1">
      <ns0:alignment horizontal="center"/>
      <ns0:protection locked="1"/>
    </ns0:xf>
    <ns0:xf numFmtId="0" fontId="15" fillId="0" borderId="0" xfId="0" applyFont="1" applyProtection="1">
      <ns0:protection locked="1"/>
    </ns0:xf>
    <ns0:xf numFmtId="0" fontId="9" fillId="0" borderId="0" xfId="0" applyFont="1" applyProtection="1">
      <ns0:protection locked="1"/>
    </ns0:xf>
    <ns0:xf numFmtId="4" fontId="9" fillId="4" borderId="2" xfId="0" applyNumberFormat="1" applyFont="1" applyFill="1" applyBorder="1" applyProtection="1">
      <ns0:protection locked="1"/>
    </ns0:xf>
    <ns0:xf numFmtId="164" fontId="4" fillId="3" borderId="2" xfId="0" applyNumberFormat="1" applyFont="1" applyFill="1" applyBorder="1" applyProtection="1">
      <ns0:protection locked="1"/>
    </ns0:xf>
    <ns0:xf numFmtId="0" fontId="16" fillId="0" borderId="0" xfId="0" applyFont="1" applyProtection="1">
      <ns0:protection locked="1"/>
    </ns0:xf>
    <ns0:xf numFmtId="164" fontId="9" fillId="4" borderId="2" xfId="0" applyNumberFormat="1" applyFont="1" applyFill="1" applyBorder="1" applyProtection="1">
      <ns0:protection locked="1"/>
    </ns0:xf>
    <ns0:xf numFmtId="0" fontId="17" fillId="0" borderId="0" xfId="0" applyFont="1" applyProtection="1">
      <ns0:protection locked="1"/>
    </ns0:xf>
    <ns0:xf numFmtId="165" fontId="4" fillId="3" borderId="2" xfId="0" applyNumberFormat="1" applyFont="1" applyFill="1" applyBorder="1" applyProtection="1">
      <ns0:protection locked="1"/>
    </ns0:xf>
    <ns0:xf numFmtId="166" fontId="4" fillId="4" borderId="2" xfId="0" applyNumberFormat="1" applyFont="1" applyFill="1" applyBorder="1" applyProtection="1">
      <ns0:protection locked="1"/>
    </ns0:xf>
    <ns0:xf numFmtId="0" fontId="4" fillId="0" borderId="0" xfId="0" applyFont="1" applyProtection="1">
      <ns0:protection locked="1"/>
    </ns0:xf>
    <ns0:xf numFmtId="0" fontId="4" fillId="3" borderId="2" xfId="0" applyFont="1" applyFill="1" applyBorder="1" applyAlignment="1" applyProtection="1">
      <ns0:alignment horizontal="right"/>
      <ns0:protection locked="1"/>
    </ns0:xf>
    <ns0:xf numFmtId="0" fontId="4" fillId="4" borderId="2" xfId="0" applyFont="1" applyFill="1" applyBorder="1" applyAlignment="1" applyProtection="1">
      <ns0:alignment horizontal="right"/>
      <ns0:protection locked="1"/>
    </ns0:xf>
    <ns0:xf numFmtId="0" fontId="9" fillId="4" borderId="2" xfId="0" applyFont="1" applyFill="1" applyBorder="1" applyAlignment="1" applyProtection="1">
      <ns0:alignment horizontal="right"/>
      <ns0:protection locked="1"/>
    </ns0:xf>
    <ns0:xf numFmtId="0" fontId="18" fillId="0" borderId="0" xfId="0" applyNumberFormat="1" applyFont="1" applyFill="1" applyBorder="1" applyProtection="1">
      <ns0:protection locked="1"/>
    </ns0:xf>
    <ns0:xf numFmtId="0" fontId="19" fillId="0" borderId="0" xfId="0" applyNumberFormat="1" applyFont="1" applyFill="1" applyBorder="1" applyAlignment="1" applyProtection="1">
      <ns0:alignment vertical="bottom" wrapText="0"/>
      <ns0:protection locked="1"/>
    </ns0:xf>
    <ns0:xf numFmtId="0" fontId="20" fillId="0" borderId="0" xfId="0" applyNumberFormat="1" applyFont="1" applyFill="1" applyBorder="1" applyProtection="1">
      <ns0:protection locked="1"/>
    </ns0:xf>
    <ns0:xf numFmtId="0" fontId="21" fillId="2" borderId="1" xfId="0" applyNumberFormat="1" applyFont="1" applyFill="1" applyBorder="1" applyProtection="1">
      <ns0:protection locked="1"/>
    </ns0:xf>
    <ns0:xf numFmtId="0" fontId="22" fillId="3" borderId="2" xfId="0" applyNumberFormat="1" applyFont="1" applyFill="1" applyBorder="1" applyAlignment="1" applyProtection="1">
      <ns0:alignment vertical="top" wrapText="1"/>
      <ns0:protection locked="1"/>
    </ns0:xf>
    <ns0:xf numFmtId="0" fontId="22" fillId="4" borderId="2" xfId="0" applyNumberFormat="1" applyFont="1" applyFill="1" applyBorder="1" applyAlignment="1" applyProtection="1">
      <ns0:alignment vertical="top" wrapText="1"/>
      <ns0:protection locked="1"/>
    </ns0:xf>
    <ns0:xf numFmtId="0" fontId="23" fillId="0" borderId="0" xfId="0" applyNumberFormat="1" applyFont="1" applyFill="1" applyBorder="1" applyAlignment="1" applyProtection="1">
      <ns0:alignment vertical="top" wrapText="1"/>
      <ns0:protection locked="1"/>
    </ns0:xf>
    <ns0:xf numFmtId="0" fontId="24" fillId="2" borderId="1" xfId="0" applyNumberFormat="1" applyFont="1" applyFill="1" applyBorder="1" applyProtection="1">
      <ns0:protection locked="1"/>
    </ns0:xf>
    <ns0:xf numFmtId="0" fontId="25" fillId="0" borderId="0" xfId="0" applyNumberFormat="1" applyFont="1" applyFill="1" applyBorder="1" applyAlignment="1" applyProtection="1">
      <ns0:alignment horizontal="center" vertical="top"/>
      <ns0:protection locked="1"/>
    </ns0:xf>
    <ns0:xf numFmtId="0" fontId="22" fillId="0" borderId="0" xfId="0" applyNumberFormat="1" applyFont="1" applyFill="1" applyBorder="1" applyAlignment="1" applyProtection="1">
      <ns0:alignment vertical="top" wrapText="1"/>
      <ns0:protection locked="1"/>
    </ns0:xf>
    <ns0:xf numFmtId="0" fontId="26" fillId="0" borderId="0" xfId="0" applyNumberFormat="1" applyFont="1" applyFill="1" applyBorder="1" applyProtection="1">
      <ns0:protection locked="1"/>
    </ns0:xf>
    <ns0:xf numFmtId="0" fontId="27" fillId="0" borderId="0" xfId="0" applyNumberFormat="1" applyFont="1" applyFill="1" applyBorder="1" applyProtection="1">
      <ns0:protection locked="1"/>
    </ns0:xf>
    <ns0:xf numFmtId="0" fontId="28" fillId="0" borderId="0" xfId="0" applyNumberFormat="1" applyFont="1" applyFill="1" applyBorder="1" applyAlignment="1" applyProtection="1">
      <ns0:alignment vertical="center"/>
      <ns0:protection locked="1"/>
    </ns0:xf>
    <ns0:xf numFmtId="164" fontId="28" fillId="5" borderId="2" xfId="0" applyNumberFormat="1" applyFont="1" applyFill="1" applyBorder="1" applyProtection="1">
      <ns0:protection locked="1"/>
    </ns0:xf>
    <ns0:xf numFmtId="164" fontId="22" fillId="4" borderId="2" xfId="0" applyNumberFormat="1" applyFont="1" applyFill="1" applyBorder="1" applyProtection="1">
      <ns0:protection locked="1"/>
    </ns0:xf>
    <ns0:xf numFmtId="0" fontId="28" fillId="5" borderId="3" xfId="0" applyNumberFormat="1" applyFont="1" applyFill="1" applyBorder="1" applyProtection="1">
      <ns0:protection locked="1"/>
    </ns0:xf>
    <ns0:xf numFmtId="0" fontId="29" fillId="0" borderId="4" xfId="0" applyNumberFormat="1" applyFont="1" applyFill="1" applyBorder="1" applyProtection="1">
      <ns0:protection locked="1"/>
    </ns0:xf>
    <ns0:xf numFmtId="0" fontId="29" fillId="0" borderId="5" xfId="0" applyNumberFormat="1" applyFont="1" applyFill="1" applyBorder="1" applyProtection="1">
      <ns0:protection locked="1"/>
    </ns0:xf>
    <ns0:xf numFmtId="0" fontId="28" fillId="5" borderId="2" xfId="0" applyNumberFormat="1" applyFont="1" applyFill="1" applyBorder="1" applyProtection="1">
      <ns0:protection locked="1"/>
    </ns0:xf>
    <ns0:xf numFmtId="0" fontId="30" fillId="2" borderId="1" xfId="0" applyNumberFormat="1" applyFont="1" applyFill="1" applyBorder="1" applyProtection="1">
      <ns0:protection locked="1"/>
    </ns0:xf>
    <ns0:xf numFmtId="0" fontId="22" fillId="0" borderId="0" xfId="0" applyNumberFormat="1" applyFont="1" applyFill="1" applyBorder="1" applyAlignment="1" applyProtection="1">
      <ns0:alignment vertical="center"/>
      <ns0:protection locked="1"/>
    </ns0:xf>
    <ns0:xf numFmtId="165" fontId="22" fillId="4" borderId="2" xfId="0" applyNumberFormat="1" applyFont="1" applyFill="1" applyBorder="1" applyAlignment="1" applyProtection="1">
      <ns0:alignment horizontal="right"/>
      <ns0:protection locked="1"/>
    </ns0:xf>
    <ns0:xf numFmtId="1" fontId="22" fillId="4" borderId="2" xfId="0" applyNumberFormat="1" applyFont="1" applyFill="1" applyBorder="1" applyAlignment="1" applyProtection="1">
      <ns0:alignment horizontal="right"/>
      <ns0:protection locked="1"/>
    </ns0:xf>
    <ns0:xf numFmtId="4" fontId="22" fillId="4" borderId="2" xfId="0" applyNumberFormat="1" applyFont="1" applyFill="1" applyBorder="1" applyAlignment="1" applyProtection="1">
      <ns0:alignment horizontal="right"/>
      <ns0:protection locked="1"/>
    </ns0:xf>
    <ns0:xf numFmtId="0" fontId="31" fillId="0" borderId="0" xfId="0" applyNumberFormat="1" applyFont="1" applyFill="1" applyBorder="1" applyAlignment="1" applyProtection="1">
      <ns0:alignment vertical="center"/>
      <ns0:protection locked="1"/>
    </ns0:xf>
    <ns0:xf numFmtId="165" fontId="31" fillId="4" borderId="2" xfId="0" applyNumberFormat="1" applyFont="1" applyFill="1" applyBorder="1" applyAlignment="1" applyProtection="1">
      <ns0:alignment horizontal="right"/>
      <ns0:protection locked="1"/>
    </ns0:xf>
    <ns0:xf numFmtId="166" fontId="22" fillId="4" borderId="2" xfId="0" applyNumberFormat="1" applyFont="1" applyFill="1" applyBorder="1" applyAlignment="1" applyProtection="1">
      <ns0:alignment horizontal="right"/>
      <ns0:protection locked="1"/>
    </ns0:xf>
    <ns0:xf numFmtId="165" fontId="22" fillId="4" borderId="2" xfId="0" applyNumberFormat="1" applyFont="1" applyFill="1" applyBorder="1" applyProtection="1">
      <ns0:protection locked="1"/>
    </ns0:xf>
    <ns0:xf numFmtId="1" fontId="28" fillId="4" borderId="2" xfId="0" applyNumberFormat="1" applyFont="1" applyFill="1" applyBorder="1" applyAlignment="1" applyProtection="1">
      <ns0:alignment horizontal="right"/>
      <ns0:protection locked="1"/>
    </ns0:xf>
    <ns0:xf numFmtId="0" fontId="27" fillId="0" borderId="0" xfId="0" applyNumberFormat="1" applyFont="1" applyFill="1" applyBorder="1" applyAlignment="1" applyProtection="1">
      <ns0:alignment vertical="top" wrapText="1"/>
      <ns0:protection locked="1"/>
    </ns0:xf>
    <ns0:xf numFmtId="165" fontId="28" fillId="4" borderId="2" xfId="0" applyNumberFormat="1" applyFont="1" applyFill="1" applyBorder="1" applyProtection="1">
      <ns0:protection locked="1"/>
    </ns0:xf>
    <ns0:xf numFmtId="0" fontId="32" fillId="6" borderId="2" xfId="0" applyNumberFormat="1" applyFont="1" applyFill="1" applyBorder="1" applyAlignment="1" applyProtection="1">
      <ns0:alignment horizontal="center" vertical="center" wrapText="1"/>
      <ns0:protection locked="1"/>
    </ns0:xf>
    <ns0:xf numFmtId="0" fontId="22" fillId="4" borderId="2" xfId="0" applyNumberFormat="1" applyFont="1" applyFill="1" applyBorder="1" applyProtection="1">
      <ns0:protection locked="1"/>
    </ns0:xf>
    <ns0:xf numFmtId="0" fontId="22" fillId="4" borderId="2" xfId="0" applyNumberFormat="1" applyFont="1" applyFill="1" applyBorder="1" applyAlignment="1" applyProtection="1">
      <ns0:alignment horizontal="center"/>
      <ns0:protection locked="1"/>
    </ns0:xf>
    <ns0:xf numFmtId="4" fontId="22" fillId="4" borderId="2" xfId="0" applyNumberFormat="1" applyFont="1" applyFill="1" applyBorder="1" applyProtection="1">
      <ns0:protection locked="1"/>
    </ns0:xf>
    <ns0:xf numFmtId="0" fontId="33" fillId="0" borderId="0" xfId="0" applyNumberFormat="1" applyFont="1" applyFill="1" applyBorder="1" applyProtection="1">
      <ns0:protection locked="1"/>
    </ns0:xf>
    <ns0:xf numFmtId="0" fontId="28" fillId="0" borderId="0" xfId="0" applyNumberFormat="1" applyFont="1" applyFill="1" applyBorder="1" applyProtection="1">
      <ns0:protection locked="1"/>
    </ns0:xf>
    <ns0:xf numFmtId="4" fontId="28" fillId="4" borderId="2" xfId="0" applyNumberFormat="1" applyFont="1" applyFill="1" applyBorder="1" applyProtection="1">
      <ns0:protection locked="1"/>
    </ns0:xf>
    <ns0:xf numFmtId="0" fontId="30" fillId="2" borderId="2" xfId="0" applyNumberFormat="1" applyFont="1" applyFill="1" applyBorder="1" applyAlignment="1" applyProtection="1">
      <ns0:alignment horizontal="center" vertical="center" wrapText="1"/>
      <ns0:protection locked="1"/>
    </ns0:xf>
    <ns0:xf numFmtId="0" fontId="22" fillId="3" borderId="2" xfId="0" applyNumberFormat="1" applyFont="1" applyFill="1" applyBorder="1" applyProtection="1">
      <ns0:protection locked="1"/>
    </ns0:xf>
    <ns0:xf numFmtId="4" fontId="22" fillId="3" borderId="2" xfId="0" applyNumberFormat="1" applyFont="1" applyFill="1" applyBorder="1" applyProtection="1">
      <ns0:protection locked="1"/>
    </ns0:xf>
    <ns0:xf numFmtId="164" fontId="22" fillId="3" borderId="2" xfId="0" applyNumberFormat="1" applyFont="1" applyFill="1" applyBorder="1" applyProtection="1">
      <ns0:protection locked="1"/>
    </ns0:xf>
    <ns0:xf numFmtId="0" fontId="34" fillId="0" borderId="0" xfId="0" applyNumberFormat="1" applyFont="1" applyFill="1" applyBorder="1" applyProtection="1">
      <ns0:protection locked="1"/>
    </ns0:xf>
    <ns0:xf numFmtId="164" fontId="28" fillId="4" borderId="2" xfId="0" applyNumberFormat="1" applyFont="1" applyFill="1" applyBorder="1" applyProtection="1">
      <ns0:protection locked="1"/>
    </ns0:xf>
    <ns0:xf numFmtId="0" fontId="35" fillId="0" borderId="0" xfId="0" applyNumberFormat="1" applyFont="1" applyFill="1" applyBorder="1" applyProtection="1">
      <ns0:protection locked="1"/>
    </ns0:xf>
    <ns0:xf numFmtId="165" fontId="22" fillId="3" borderId="2" xfId="0" applyNumberFormat="1" applyFont="1" applyFill="1" applyBorder="1" applyProtection="1">
      <ns0:protection locked="1"/>
    </ns0:xf>
    <ns0:xf numFmtId="166" fontId="22" fillId="4" borderId="2" xfId="0" applyNumberFormat="1" applyFont="1" applyFill="1" applyBorder="1" applyProtection="1">
      <ns0:protection locked="1"/>
    </ns0:xf>
    <ns0:xf numFmtId="0" fontId="22" fillId="0" borderId="0" xfId="0" applyNumberFormat="1" applyFont="1" applyFill="1" applyBorder="1" applyProtection="1">
      <ns0:protection locked="1"/>
    </ns0:xf>
    <ns0:xf numFmtId="0" fontId="22" fillId="3" borderId="2" xfId="0" applyNumberFormat="1" applyFont="1" applyFill="1" applyBorder="1" applyAlignment="1" applyProtection="1">
      <ns0:alignment horizontal="right"/>
      <ns0:protection locked="1"/>
    </ns0:xf>
    <ns0:xf numFmtId="0" fontId="22" fillId="4" borderId="2" xfId="0" applyNumberFormat="1" applyFont="1" applyFill="1" applyBorder="1" applyAlignment="1" applyProtection="1">
      <ns0:alignment horizontal="right"/>
      <ns0:protection locked="1"/>
    </ns0:xf>
    <ns0:xf numFmtId="0" fontId="28" fillId="4" borderId="2" xfId="0" applyNumberFormat="1" applyFont="1" applyFill="1" applyBorder="1" applyAlignment="1" applyProtection="1">
      <ns0:alignment horizontal="right"/>
      <ns0:protection locked="1"/>
    </ns0:xf>
    <ns0:xf numFmtId="0" fontId="0" fillId="7" borderId="0" xfId="0" applyNumberFormat="1" applyFont="1" applyFill="1" applyBorder="1" applyAlignment="1" applyProtection="1">
      <ns0:alignment vertical="bottom" wrapText="0"/>
      <ns0:protection locked="1"/>
    </ns0:xf>
    <ns0:xf numFmtId="0" fontId="0" fillId="7" borderId="0" xfId="0" applyNumberFormat="1" applyFont="1" applyFill="1" applyBorder="1" applyAlignment="1" applyProtection="1">
      <ns0:alignment vertical="bottom" wrapText="1"/>
      <ns0:protection locked="1"/>
    </ns0:xf>
    <ns0:xf numFmtId="0" fontId="26" fillId="0" borderId="0" xfId="0" applyNumberFormat="1" applyFont="1" applyFill="1" applyBorder="1" applyAlignment="1" applyProtection="1">
      <ns0:alignment wrapText="1"/>
      <ns0:protection locked="1"/>
    </ns0:xf>
    <ns0:xf numFmtId="0" fontId="19" fillId="0" borderId="0" xfId="0" applyNumberFormat="1" applyFont="1" applyFill="1" applyBorder="1" applyAlignment="1" applyProtection="1">
      <ns0:alignment vertical="bottom" wrapText="1"/>
      <ns0:protection locked="1"/>
    </ns0:xf>
    <ns0:xf numFmtId="0" fontId="27" fillId="0" borderId="0" xfId="0" applyNumberFormat="1" applyFont="1" applyFill="1" applyBorder="1" applyAlignment="1" applyProtection="1">
      <ns0:alignment wrapText="1"/>
      <ns0:protection locked="1"/>
    </ns0:xf>
    <ns0:xf numFmtId="0" fontId="0" fillId="0" borderId="0" xfId="0" applyNumberFormat="1" applyFont="1" applyFill="1" applyBorder="1" applyAlignment="1" applyProtection="1">
      <ns0:alignment vertical="bottom" wrapText="1"/>
      <ns0:protection locked="1"/>
    </ns0:xf>
    <ns0:xf numFmtId="0" fontId="26" fillId="8" borderId="0" xfId="0" applyNumberFormat="1" applyFont="1" applyFill="1" applyBorder="1" applyAlignment="1" applyProtection="1">
      <ns0:alignment wrapText="1"/>
      <ns0:protection locked="1"/>
    </ns0:xf>
    <ns0:xf numFmtId="0" fontId="19" fillId="8" borderId="0" xfId="0" applyNumberFormat="1" applyFont="1" applyFill="1" applyBorder="1" applyAlignment="1" applyProtection="1">
      <ns0:alignment vertical="bottom" wrapText="1"/>
      <ns0:protection locked="1"/>
    </ns0:xf>
    <ns0:xf numFmtId="0" fontId="36" fillId="8" borderId="0" xfId="0" applyNumberFormat="1" applyFont="1" applyFill="1" applyBorder="1" applyAlignment="1" applyProtection="1">
      <ns0:alignment wrapText="1"/>
      <ns0:protection locked="1"/>
    </ns0:xf>
    <ns0:xf numFmtId="0" fontId="37" fillId="8" borderId="0" xfId="0" applyNumberFormat="1" applyFont="1" applyFill="1" applyBorder="1" applyAlignment="1" applyProtection="1">
      <ns0:alignment vertical="bottom" wrapText="1"/>
      <ns0:protection locked="1"/>
    </ns0:xf>
    <ns0:xf numFmtId="0" fontId="31" fillId="8" borderId="0" xfId="0" applyNumberFormat="1" applyFont="1" applyFill="1" applyBorder="1" applyAlignment="1" applyProtection="1">
      <ns0:alignment vertical="center"/>
      <ns0:protection locked="1"/>
    </ns0:xf>
    <ns0:xf numFmtId="165" fontId="31" fillId="8" borderId="2" xfId="0" applyNumberFormat="1" applyFont="1" applyFill="1" applyBorder="1" applyAlignment="1" applyProtection="1">
      <ns0:alignment horizontal="right"/>
      <ns0:protection locked="1"/>
    </ns0:xf>
    <ns0:xf numFmtId="0" fontId="38" fillId="8" borderId="0" xfId="0" applyNumberFormat="1" applyFont="1" applyFill="1" applyBorder="1" applyAlignment="1" applyProtection="1">
      <ns0:alignment vertical="center"/>
      <ns0:protection locked="1"/>
    </ns0:xf>
    <ns0:xf numFmtId="165" fontId="38" fillId="8" borderId="2" xfId="0" applyNumberFormat="1" applyFont="1" applyFill="1" applyBorder="1" applyAlignment="1" applyProtection="1">
      <ns0:alignment horizontal="right"/>
      <ns0:protection locked="1"/>
    </ns0:xf>
    <ns0:xf numFmtId="0" fontId="18" fillId="0" borderId="0" xfId="0" applyNumberFormat="1" applyFont="1" applyFill="1" applyBorder="1" applyAlignment="1" applyProtection="1">
      <ns0:alignment vertical="center"/>
      <ns0:protection locked="1"/>
    </ns0:xf>
    <ns0:xf numFmtId="0" fontId="19" fillId="0" borderId="0" xfId="0" applyNumberFormat="1" applyFont="1" applyFill="1" applyBorder="1" applyAlignment="1" applyProtection="1">
      <ns0:alignment vertical="center" wrapText="0"/>
      <ns0:protection locked="1"/>
    </ns0:xf>
    <ns0:xf numFmtId="0" fontId="20" fillId="0" borderId="0" xfId="0" applyNumberFormat="1" applyFont="1" applyFill="1" applyBorder="1" applyAlignment="1" applyProtection="1">
      <ns0:alignment vertical="center"/>
      <ns0:protection locked="1"/>
    </ns0:xf>
    <ns0:xf numFmtId="0" fontId="21" fillId="2" borderId="1" xfId="0" applyNumberFormat="1" applyFont="1" applyFill="1" applyBorder="1" applyAlignment="1" applyProtection="1">
      <ns0:alignment vertical="center"/>
      <ns0:protection locked="1"/>
    </ns0:xf>
    <ns0:xf numFmtId="0" fontId="22" fillId="3" borderId="2" xfId="0" applyNumberFormat="1" applyFont="1" applyFill="1" applyBorder="1" applyAlignment="1" applyProtection="1">
      <ns0:alignment vertical="center" wrapText="1"/>
      <ns0:protection locked="1"/>
    </ns0:xf>
    <ns0:xf numFmtId="0" fontId="22" fillId="4" borderId="2" xfId="0" applyNumberFormat="1" applyFont="1" applyFill="1" applyBorder="1" applyAlignment="1" applyProtection="1">
      <ns0:alignment vertical="center" wrapText="1"/>
      <ns0:protection locked="1"/>
    </ns0:xf>
    <ns0:xf numFmtId="0" fontId="23" fillId="0" borderId="0" xfId="0" applyNumberFormat="1" applyFont="1" applyFill="1" applyBorder="1" applyAlignment="1" applyProtection="1">
      <ns0:alignment vertical="center" wrapText="1"/>
      <ns0:protection locked="1"/>
    </ns0:xf>
    <ns0:xf numFmtId="0" fontId="24" fillId="2" borderId="1" xfId="0" applyNumberFormat="1" applyFont="1" applyFill="1" applyBorder="1" applyAlignment="1" applyProtection="1">
      <ns0:alignment vertical="center"/>
      <ns0:protection locked="1"/>
    </ns0:xf>
    <ns0:xf numFmtId="0" fontId="25" fillId="0" borderId="0" xfId="0" applyNumberFormat="1" applyFont="1" applyFill="1" applyBorder="1" applyAlignment="1" applyProtection="1">
      <ns0:alignment horizontal="center" vertical="center"/>
      <ns0:protection locked="1"/>
    </ns0:xf>
    <ns0:xf numFmtId="0" fontId="22" fillId="0" borderId="0" xfId="0" applyNumberFormat="1" applyFont="1" applyFill="1" applyBorder="1" applyAlignment="1" applyProtection="1">
      <ns0:alignment vertical="center" wrapText="1"/>
      <ns0:protection locked="1"/>
    </ns0:xf>
    <ns0:xf numFmtId="0" fontId="0" fillId="8" borderId="0" xfId="0" applyNumberFormat="1" applyFont="1" applyFill="1" applyBorder="1" applyAlignment="1" applyProtection="1">
      <ns0:alignment vertical="bottom" wrapText="0"/>
      <ns0:protection locked="1"/>
    </ns0:xf>
    <ns0:xf numFmtId="0" fontId="39" fillId="8" borderId="0" xfId="0" applyNumberFormat="1" applyFont="1" applyFill="1" applyBorder="1" applyAlignment="1" applyProtection="1">
      <ns0:alignment vertical="bottom" wrapText="0"/>
      <ns0:protection locked="1"/>
    </ns0:xf>
    <ns0:xf numFmtId="0" fontId="39" fillId="8" borderId="0" xfId="0" applyNumberFormat="1" applyFont="1" applyFill="1" applyBorder="1" applyAlignment="1" applyProtection="1">
      <ns0:alignment vertical="bottom" wrapText="1"/>
      <ns0:protection locked="1"/>
    </ns0:xf>
    <ns0:xf numFmtId="0" fontId="0" fillId="9" borderId="0" xfId="0" applyNumberFormat="1" applyFont="1" applyFill="1" applyBorder="1" applyAlignment="1" applyProtection="1">
      <ns0:alignment vertical="bottom" wrapText="0"/>
      <ns0:protection locked="1"/>
    </ns0:xf>
    <ns0:xf numFmtId="200" fontId="0" fillId="9" borderId="0" xfId="0" applyNumberFormat="1" applyFont="1" applyFill="1" applyBorder="1" applyAlignment="1" applyProtection="1">
      <ns0:alignment vertical="bottom" wrapText="0"/>
      <ns0:protection locked="1"/>
    </ns0:xf>
    <ns0:xf numFmtId="200" fontId="0" fillId="0" borderId="0" xfId="0" applyNumberFormat="1" applyFont="1" applyFill="1" applyBorder="1" applyAlignment="1" applyProtection="1">
      <ns0:alignment vertical="bottom" wrapText="0"/>
      <ns0:protection locked="1"/>
    </ns0:xf>
    <ns0:xf numFmtId="200" fontId="39" fillId="8" borderId="0" xfId="0" applyNumberFormat="1" applyFont="1" applyFill="1" applyBorder="1" applyAlignment="1" applyProtection="1">
      <ns0:alignment vertical="bottom" wrapText="1"/>
      <ns0:protection locked="1"/>
    </ns0:xf>
    <ns0:xf numFmtId="201" fontId="0" fillId="9" borderId="0" xfId="0" applyNumberFormat="1" applyFont="1" applyFill="1" applyBorder="1" applyAlignment="1" applyProtection="1">
      <ns0:alignment vertical="bottom" wrapText="0"/>
      <ns0:protection locked="1"/>
    </ns0:xf>
    <ns0:xf numFmtId="201" fontId="0" fillId="0" borderId="0" xfId="0" applyNumberFormat="1" applyFont="1" applyFill="1" applyBorder="1" applyAlignment="1" applyProtection="1">
      <ns0:alignment vertical="bottom" wrapText="0"/>
      <ns0:protection locked="1"/>
    </ns0:xf>
    <ns0:xf numFmtId="201" fontId="39" fillId="8" borderId="0" xfId="0" applyNumberFormat="1" applyFont="1" applyFill="1" applyBorder="1" applyAlignment="1" applyProtection="1">
      <ns0:alignment vertical="bottom" wrapText="1"/>
      <ns0:protection locked="1"/>
    </ns0:xf>
    <ns0:xf numFmtId="0" fontId="0" fillId="0" borderId="0" xfId="0" applyFont="1" applyAlignment="1" applyProtection="1">
      <ns0:alignment vertical="bottom" wrapText="0" shrinkToFit="0"/>
      <ns0:protection locked="0"/>
    </ns0:xf>
    <ns0:xf numFmtId="0" fontId="1" fillId="0" borderId="0" xfId="0" applyFont="1" applyProtection="1">
      <ns0:protection locked="0"/>
    </ns0:xf>
    <ns0:xf numFmtId="0" fontId="2" fillId="0" borderId="0" xfId="0" applyFont="1" applyProtection="1">
      <ns0:protection locked="0"/>
    </ns0:xf>
    <ns0:xf numFmtId="0" fontId="3" fillId="2" borderId="1" xfId="0" applyFont="1" applyFill="1" applyBorder="1" applyProtection="1">
      <ns0:protection locked="0"/>
    </ns0:xf>
    <ns0:xf numFmtId="0" fontId="4" fillId="3" borderId="2" xfId="0" applyFont="1" applyFill="1" applyBorder="1" applyAlignment="1" applyProtection="1">
      <ns0:alignment vertical="top" wrapText="1" shrinkToFit="0"/>
      <ns0:protection locked="0"/>
    </ns0:xf>
    <ns0:xf numFmtId="0" fontId="4" fillId="4" borderId="2" xfId="0" applyFont="1" applyFill="1" applyBorder="1" applyAlignment="1" applyProtection="1">
      <ns0:alignment vertical="top" wrapText="1" shrinkToFit="0"/>
      <ns0:protection locked="0"/>
    </ns0:xf>
    <ns0:xf numFmtId="0" fontId="5" fillId="0" borderId="0" xfId="0" applyFont="1" applyProtection="1">
      <ns0:protection locked="0"/>
    </ns0:xf>
    <ns0:xf numFmtId="0" fontId="6" fillId="0" borderId="0" xfId="0" applyFont="1" applyAlignment="1" applyProtection="1">
      <ns0:alignment vertical="top" wrapText="1" shrinkToFit="0"/>
      <ns0:protection locked="0"/>
    </ns0:xf>
    <ns0:xf numFmtId="0" fontId="7" fillId="0" borderId="0" xfId="0" applyFont="1" applyProtection="1">
      <ns0:protection locked="0"/>
    </ns0:xf>
    <ns0:xf numFmtId="0" fontId="8" fillId="2" borderId="1" xfId="0" applyFont="1" applyFill="1" applyBorder="1" applyProtection="1">
      <ns0:protection locked="0"/>
    </ns0:xf>
    <ns0:xf numFmtId="0" fontId="9" fillId="0" borderId="0" xfId="0" applyFont="1" applyAlignment="1" applyProtection="1">
      <ns0:alignment vertical="center"/>
      <ns0:protection locked="0"/>
    </ns0:xf>
    <ns0:xf numFmtId="0" fontId="10" fillId="0" borderId="0" xfId="0" applyFont="1" applyAlignment="1" applyProtection="1">
      <ns0:alignment horizontal="center" vertical="top"/>
      <ns0:protection locked="0"/>
    </ns0:xf>
    <ns0:xf numFmtId="0" fontId="4" fillId="0" borderId="0" xfId="0" applyFont="1" applyAlignment="1" applyProtection="1">
      <ns0:alignment vertical="top" wrapText="1" shrinkToFit="0"/>
      <ns0:protection locked="0"/>
    </ns0:xf>
    <ns0:xf numFmtId="0" fontId="11" fillId="2" borderId="2" xfId="0" applyFont="1" applyFill="1" applyBorder="1" applyAlignment="1" applyProtection="1">
      <ns0:alignment horizontal="center" vertical="center" wrapText="1" shrinkToFit="0"/>
      <ns0:protection locked="0"/>
    </ns0:xf>
    <ns0:xf numFmtId="164" fontId="9" fillId="5" borderId="2" xfId="0" applyNumberFormat="1" applyFont="1" applyFill="1" applyBorder="1" applyProtection="1">
      <ns0:protection locked="0"/>
    </ns0:xf>
    <ns0:xf numFmtId="0" fontId="4" fillId="3" borderId="2" xfId="0" applyFont="1" applyFill="1" applyBorder="1" applyProtection="1">
      <ns0:protection locked="0"/>
    </ns0:xf>
    <ns0:xf numFmtId="4" fontId="4" fillId="3" borderId="2" xfId="0" applyNumberFormat="1" applyFont="1" applyFill="1" applyBorder="1" applyProtection="1">
      <ns0:protection locked="0"/>
    </ns0:xf>
    <ns0:xf numFmtId="164" fontId="4" fillId="4" borderId="2" xfId="0" applyNumberFormat="1" applyFont="1" applyFill="1" applyBorder="1" applyProtection="1">
      <ns0:protection locked="0"/>
    </ns0:xf>
    <ns0:xf numFmtId="0" fontId="9" fillId="5" borderId="3" xfId="0" applyFont="1" applyFill="1" applyBorder="1" applyProtection="1">
      <ns0:protection locked="0"/>
    </ns0:xf>
    <ns0:xf numFmtId="0" fontId="12" fillId="0" borderId="4" xfId="0" applyFont="1" applyBorder="1" applyProtection="1">
      <ns0:protection locked="0"/>
    </ns0:xf>
    <ns0:xf numFmtId="0" fontId="12" fillId="0" borderId="5" xfId="0" applyFont="1" applyBorder="1" applyProtection="1">
      <ns0:protection locked="0"/>
    </ns0:xf>
    <ns0:xf numFmtId="0" fontId="9" fillId="5" borderId="2" xfId="0" applyFont="1" applyFill="1" applyBorder="1" applyProtection="1">
      <ns0:protection locked="0"/>
    </ns0:xf>
    <ns0:xf numFmtId="0" fontId="11" fillId="2" borderId="1" xfId="0" applyFont="1" applyFill="1" applyBorder="1" applyProtection="1">
      <ns0:protection locked="0"/>
    </ns0:xf>
    <ns0:xf numFmtId="0" fontId="4" fillId="0" borderId="0" xfId="0" applyFont="1" applyAlignment="1" applyProtection="1">
      <ns0:alignment vertical="center"/>
      <ns0:protection locked="0"/>
    </ns0:xf>
    <ns0:xf numFmtId="0" fontId="4" fillId="4" borderId="2" xfId="0" applyFont="1" applyFill="1" applyBorder="1" applyProtection="1">
      <ns0:protection locked="0"/>
    </ns0:xf>
    <ns0:xf numFmtId="165" fontId="4" fillId="4" borderId="2" xfId="0" applyNumberFormat="1" applyFont="1" applyFill="1" applyBorder="1" applyAlignment="1" applyProtection="1">
      <ns0:alignment horizontal="right"/>
      <ns0:protection locked="0"/>
    </ns0:xf>
    <ns0:xf numFmtId="1" fontId="4" fillId="4" borderId="2" xfId="0" applyNumberFormat="1" applyFont="1" applyFill="1" applyBorder="1" applyAlignment="1" applyProtection="1">
      <ns0:alignment horizontal="right"/>
      <ns0:protection locked="0"/>
    </ns0:xf>
    <ns0:xf numFmtId="4" fontId="4" fillId="4" borderId="2" xfId="0" applyNumberFormat="1" applyFont="1" applyFill="1" applyBorder="1" applyAlignment="1" applyProtection="1">
      <ns0:alignment horizontal="right"/>
      <ns0:protection locked="0"/>
    </ns0:xf>
    <ns0:xf numFmtId="0" fontId="13" fillId="0" borderId="0" xfId="0" applyFont="1" applyAlignment="1" applyProtection="1">
      <ns0:alignment vertical="center"/>
      <ns0:protection locked="0"/>
    </ns0:xf>
    <ns0:xf numFmtId="165" fontId="13" fillId="4" borderId="2" xfId="0" applyNumberFormat="1" applyFont="1" applyFill="1" applyBorder="1" applyAlignment="1" applyProtection="1">
      <ns0:alignment horizontal="right"/>
      <ns0:protection locked="0"/>
    </ns0:xf>
    <ns0:xf numFmtId="4" fontId="4" fillId="4" borderId="2" xfId="0" applyNumberFormat="1" applyFont="1" applyFill="1" applyBorder="1" applyProtection="1">
      <ns0:protection locked="0"/>
    </ns0:xf>
    <ns0:xf numFmtId="166" fontId="4" fillId="4" borderId="2" xfId="0" applyNumberFormat="1" applyFont="1" applyFill="1" applyBorder="1" applyAlignment="1" applyProtection="1">
      <ns0:alignment horizontal="right"/>
      <ns0:protection locked="0"/>
    </ns0:xf>
    <ns0:xf numFmtId="165" fontId="4" fillId="4" borderId="2" xfId="0" applyNumberFormat="1" applyFont="1" applyFill="1" applyBorder="1" applyProtection="1">
      <ns0:protection locked="0"/>
    </ns0:xf>
    <ns0:xf numFmtId="1" fontId="9" fillId="4" borderId="2" xfId="0" applyNumberFormat="1" applyFont="1" applyFill="1" applyBorder="1" applyAlignment="1" applyProtection="1">
      <ns0:alignment horizontal="right"/>
      <ns0:protection locked="0"/>
    </ns0:xf>
    <ns0:xf numFmtId="0" fontId="7" fillId="0" borderId="0" xfId="0" applyFont="1" applyAlignment="1" applyProtection="1">
      <ns0:alignment vertical="top" wrapText="1" shrinkToFit="0"/>
      <ns0:protection locked="0"/>
    </ns0:xf>
    <ns0:xf numFmtId="165" fontId="9" fillId="4" borderId="2" xfId="0" applyNumberFormat="1" applyFont="1" applyFill="1" applyBorder="1" applyProtection="1">
      <ns0:protection locked="0"/>
    </ns0:xf>
    <ns0:xf numFmtId="0" fontId="14" fillId="6" borderId="2" xfId="0" applyFont="1" applyFill="1" applyBorder="1" applyAlignment="1" applyProtection="1">
      <ns0:alignment horizontal="center" vertical="center" wrapText="1" shrinkToFit="0"/>
      <ns0:protection locked="0"/>
    </ns0:xf>
    <ns0:xf numFmtId="0" fontId="4" fillId="4" borderId="2" xfId="0" applyFont="1" applyFill="1" applyBorder="1" applyAlignment="1" applyProtection="1">
      <ns0:alignment horizontal="center"/>
      <ns0:protection locked="0"/>
    </ns0:xf>
    <ns0:xf numFmtId="0" fontId="15" fillId="0" borderId="0" xfId="0" applyFont="1" applyProtection="1">
      <ns0:protection locked="0"/>
    </ns0:xf>
    <ns0:xf numFmtId="0" fontId="9" fillId="0" borderId="0" xfId="0" applyFont="1" applyProtection="1">
      <ns0:protection locked="0"/>
    </ns0:xf>
    <ns0:xf numFmtId="4" fontId="9" fillId="4" borderId="2" xfId="0" applyNumberFormat="1" applyFont="1" applyFill="1" applyBorder="1" applyProtection="1">
      <ns0:protection locked="0"/>
    </ns0:xf>
    <ns0:xf numFmtId="164" fontId="4" fillId="3" borderId="2" xfId="0" applyNumberFormat="1" applyFont="1" applyFill="1" applyBorder="1" applyProtection="1">
      <ns0:protection locked="0"/>
    </ns0:xf>
    <ns0:xf numFmtId="0" fontId="16" fillId="0" borderId="0" xfId="0" applyFont="1" applyProtection="1">
      <ns0:protection locked="0"/>
    </ns0:xf>
    <ns0:xf numFmtId="164" fontId="9" fillId="4" borderId="2" xfId="0" applyNumberFormat="1" applyFont="1" applyFill="1" applyBorder="1" applyProtection="1">
      <ns0:protection locked="0"/>
    </ns0:xf>
    <ns0:xf numFmtId="0" fontId="17" fillId="0" borderId="0" xfId="0" applyFont="1" applyProtection="1">
      <ns0:protection locked="0"/>
    </ns0:xf>
    <ns0:xf numFmtId="165" fontId="4" fillId="3" borderId="2" xfId="0" applyNumberFormat="1" applyFont="1" applyFill="1" applyBorder="1" applyProtection="1">
      <ns0:protection locked="0"/>
    </ns0:xf>
    <ns0:xf numFmtId="166" fontId="4" fillId="4" borderId="2" xfId="0" applyNumberFormat="1" applyFont="1" applyFill="1" applyBorder="1" applyProtection="1">
      <ns0:protection locked="0"/>
    </ns0:xf>
    <ns0:xf numFmtId="0" fontId="4" fillId="0" borderId="0" xfId="0" applyFont="1" applyProtection="1">
      <ns0:protection locked="0"/>
    </ns0:xf>
    <ns0:xf numFmtId="0" fontId="4" fillId="3" borderId="2" xfId="0" applyFont="1" applyFill="1" applyBorder="1" applyAlignment="1" applyProtection="1">
      <ns0:alignment horizontal="right"/>
      <ns0:protection locked="0"/>
    </ns0:xf>
    <ns0:xf numFmtId="0" fontId="4" fillId="4" borderId="2" xfId="0" applyFont="1" applyFill="1" applyBorder="1" applyAlignment="1" applyProtection="1">
      <ns0:alignment horizontal="right"/>
      <ns0:protection locked="0"/>
    </ns0:xf>
    <ns0:xf numFmtId="0" fontId="9" fillId="4" borderId="2" xfId="0" applyFont="1" applyFill="1" applyBorder="1" applyAlignment="1" applyProtection="1">
      <ns0:alignment horizontal="right"/>
      <ns0:protection locked="0"/>
    </ns0:xf>
    <ns0:xf numFmtId="0" fontId="18" fillId="0" borderId="0" xfId="0" applyNumberFormat="1" applyFont="1" applyFill="1" applyBorder="1" applyProtection="1">
      <ns0:protection locked="0"/>
    </ns0:xf>
    <ns0:xf numFmtId="0" fontId="19" fillId="0" borderId="0" xfId="0" applyNumberFormat="1" applyFont="1" applyFill="1" applyBorder="1" applyAlignment="1" applyProtection="1">
      <ns0:alignment vertical="bottom" wrapText="0"/>
      <ns0:protection locked="0"/>
    </ns0:xf>
    <ns0:xf numFmtId="0" fontId="20" fillId="0" borderId="0" xfId="0" applyNumberFormat="1" applyFont="1" applyFill="1" applyBorder="1" applyProtection="1">
      <ns0:protection locked="0"/>
    </ns0:xf>
    <ns0:xf numFmtId="0" fontId="21" fillId="2" borderId="1" xfId="0" applyNumberFormat="1" applyFont="1" applyFill="1" applyBorder="1" applyProtection="1">
      <ns0:protection locked="0"/>
    </ns0:xf>
    <ns0:xf numFmtId="0" fontId="22" fillId="3" borderId="2" xfId="0" applyNumberFormat="1" applyFont="1" applyFill="1" applyBorder="1" applyAlignment="1" applyProtection="1">
      <ns0:alignment vertical="top" wrapText="1"/>
      <ns0:protection locked="0"/>
    </ns0:xf>
    <ns0:xf numFmtId="0" fontId="22" fillId="4" borderId="2" xfId="0" applyNumberFormat="1" applyFont="1" applyFill="1" applyBorder="1" applyAlignment="1" applyProtection="1">
      <ns0:alignment vertical="top" wrapText="1"/>
      <ns0:protection locked="0"/>
    </ns0:xf>
    <ns0:xf numFmtId="0" fontId="23" fillId="0" borderId="0" xfId="0" applyNumberFormat="1" applyFont="1" applyFill="1" applyBorder="1" applyAlignment="1" applyProtection="1">
      <ns0:alignment vertical="top" wrapText="1"/>
      <ns0:protection locked="0"/>
    </ns0:xf>
    <ns0:xf numFmtId="0" fontId="24" fillId="2" borderId="1" xfId="0" applyNumberFormat="1" applyFont="1" applyFill="1" applyBorder="1" applyProtection="1">
      <ns0:protection locked="0"/>
    </ns0:xf>
    <ns0:xf numFmtId="0" fontId="25" fillId="0" borderId="0" xfId="0" applyNumberFormat="1" applyFont="1" applyFill="1" applyBorder="1" applyAlignment="1" applyProtection="1">
      <ns0:alignment horizontal="center" vertical="top"/>
      <ns0:protection locked="0"/>
    </ns0:xf>
    <ns0:xf numFmtId="0" fontId="22" fillId="0" borderId="0" xfId="0" applyNumberFormat="1" applyFont="1" applyFill="1" applyBorder="1" applyAlignment="1" applyProtection="1">
      <ns0:alignment vertical="top" wrapText="1"/>
      <ns0:protection locked="0"/>
    </ns0:xf>
    <ns0:xf numFmtId="0" fontId="26" fillId="0" borderId="0" xfId="0" applyNumberFormat="1" applyFont="1" applyFill="1" applyBorder="1" applyProtection="1">
      <ns0:protection locked="0"/>
    </ns0:xf>
    <ns0:xf numFmtId="0" fontId="27" fillId="0" borderId="0" xfId="0" applyNumberFormat="1" applyFont="1" applyFill="1" applyBorder="1" applyProtection="1">
      <ns0:protection locked="0"/>
    </ns0:xf>
    <ns0:xf numFmtId="0" fontId="28" fillId="0" borderId="0" xfId="0" applyNumberFormat="1" applyFont="1" applyFill="1" applyBorder="1" applyAlignment="1" applyProtection="1">
      <ns0:alignment vertical="center"/>
      <ns0:protection locked="0"/>
    </ns0:xf>
    <ns0:xf numFmtId="164" fontId="28" fillId="5" borderId="2" xfId="0" applyNumberFormat="1" applyFont="1" applyFill="1" applyBorder="1" applyProtection="1">
      <ns0:protection locked="0"/>
    </ns0:xf>
    <ns0:xf numFmtId="164" fontId="22" fillId="4" borderId="2" xfId="0" applyNumberFormat="1" applyFont="1" applyFill="1" applyBorder="1" applyProtection="1">
      <ns0:protection locked="0"/>
    </ns0:xf>
    <ns0:xf numFmtId="0" fontId="28" fillId="5" borderId="3" xfId="0" applyNumberFormat="1" applyFont="1" applyFill="1" applyBorder="1" applyProtection="1">
      <ns0:protection locked="0"/>
    </ns0:xf>
    <ns0:xf numFmtId="0" fontId="29" fillId="0" borderId="4" xfId="0" applyNumberFormat="1" applyFont="1" applyFill="1" applyBorder="1" applyProtection="1">
      <ns0:protection locked="0"/>
    </ns0:xf>
    <ns0:xf numFmtId="0" fontId="29" fillId="0" borderId="5" xfId="0" applyNumberFormat="1" applyFont="1" applyFill="1" applyBorder="1" applyProtection="1">
      <ns0:protection locked="0"/>
    </ns0:xf>
    <ns0:xf numFmtId="0" fontId="28" fillId="5" borderId="2" xfId="0" applyNumberFormat="1" applyFont="1" applyFill="1" applyBorder="1" applyProtection="1">
      <ns0:protection locked="0"/>
    </ns0:xf>
    <ns0:xf numFmtId="0" fontId="30" fillId="2" borderId="1" xfId="0" applyNumberFormat="1" applyFont="1" applyFill="1" applyBorder="1" applyProtection="1">
      <ns0:protection locked="0"/>
    </ns0:xf>
    <ns0:xf numFmtId="0" fontId="22" fillId="0" borderId="0" xfId="0" applyNumberFormat="1" applyFont="1" applyFill="1" applyBorder="1" applyAlignment="1" applyProtection="1">
      <ns0:alignment vertical="center"/>
      <ns0:protection locked="0"/>
    </ns0:xf>
    <ns0:xf numFmtId="165" fontId="22" fillId="4" borderId="2" xfId="0" applyNumberFormat="1" applyFont="1" applyFill="1" applyBorder="1" applyAlignment="1" applyProtection="1">
      <ns0:alignment horizontal="right"/>
      <ns0:protection locked="0"/>
    </ns0:xf>
    <ns0:xf numFmtId="1" fontId="22" fillId="4" borderId="2" xfId="0" applyNumberFormat="1" applyFont="1" applyFill="1" applyBorder="1" applyAlignment="1" applyProtection="1">
      <ns0:alignment horizontal="right"/>
      <ns0:protection locked="0"/>
    </ns0:xf>
    <ns0:xf numFmtId="4" fontId="22" fillId="4" borderId="2" xfId="0" applyNumberFormat="1" applyFont="1" applyFill="1" applyBorder="1" applyAlignment="1" applyProtection="1">
      <ns0:alignment horizontal="right"/>
      <ns0:protection locked="0"/>
    </ns0:xf>
    <ns0:xf numFmtId="0" fontId="31" fillId="0" borderId="0" xfId="0" applyNumberFormat="1" applyFont="1" applyFill="1" applyBorder="1" applyAlignment="1" applyProtection="1">
      <ns0:alignment vertical="center"/>
      <ns0:protection locked="0"/>
    </ns0:xf>
    <ns0:xf numFmtId="165" fontId="31" fillId="4" borderId="2" xfId="0" applyNumberFormat="1" applyFont="1" applyFill="1" applyBorder="1" applyAlignment="1" applyProtection="1">
      <ns0:alignment horizontal="right"/>
      <ns0:protection locked="0"/>
    </ns0:xf>
    <ns0:xf numFmtId="166" fontId="22" fillId="4" borderId="2" xfId="0" applyNumberFormat="1" applyFont="1" applyFill="1" applyBorder="1" applyAlignment="1" applyProtection="1">
      <ns0:alignment horizontal="right"/>
      <ns0:protection locked="0"/>
    </ns0:xf>
    <ns0:xf numFmtId="165" fontId="22" fillId="4" borderId="2" xfId="0" applyNumberFormat="1" applyFont="1" applyFill="1" applyBorder="1" applyProtection="1">
      <ns0:protection locked="0"/>
    </ns0:xf>
    <ns0:xf numFmtId="1" fontId="28" fillId="4" borderId="2" xfId="0" applyNumberFormat="1" applyFont="1" applyFill="1" applyBorder="1" applyAlignment="1" applyProtection="1">
      <ns0:alignment horizontal="right"/>
      <ns0:protection locked="0"/>
    </ns0:xf>
    <ns0:xf numFmtId="0" fontId="27" fillId="0" borderId="0" xfId="0" applyNumberFormat="1" applyFont="1" applyFill="1" applyBorder="1" applyAlignment="1" applyProtection="1">
      <ns0:alignment vertical="top" wrapText="1"/>
      <ns0:protection locked="0"/>
    </ns0:xf>
    <ns0:xf numFmtId="165" fontId="28" fillId="4" borderId="2" xfId="0" applyNumberFormat="1" applyFont="1" applyFill="1" applyBorder="1" applyProtection="1">
      <ns0:protection locked="0"/>
    </ns0:xf>
    <ns0:xf numFmtId="0" fontId="32" fillId="6" borderId="2" xfId="0" applyNumberFormat="1" applyFont="1" applyFill="1" applyBorder="1" applyAlignment="1" applyProtection="1">
      <ns0:alignment horizontal="center" vertical="center" wrapText="1"/>
      <ns0:protection locked="0"/>
    </ns0:xf>
    <ns0:xf numFmtId="0" fontId="22" fillId="4" borderId="2" xfId="0" applyNumberFormat="1" applyFont="1" applyFill="1" applyBorder="1" applyProtection="1">
      <ns0:protection locked="0"/>
    </ns0:xf>
    <ns0:xf numFmtId="0" fontId="22" fillId="4" borderId="2" xfId="0" applyNumberFormat="1" applyFont="1" applyFill="1" applyBorder="1" applyAlignment="1" applyProtection="1">
      <ns0:alignment horizontal="center"/>
      <ns0:protection locked="0"/>
    </ns0:xf>
    <ns0:xf numFmtId="4" fontId="22" fillId="4" borderId="2" xfId="0" applyNumberFormat="1" applyFont="1" applyFill="1" applyBorder="1" applyProtection="1">
      <ns0:protection locked="0"/>
    </ns0:xf>
    <ns0:xf numFmtId="0" fontId="33" fillId="0" borderId="0" xfId="0" applyNumberFormat="1" applyFont="1" applyFill="1" applyBorder="1" applyProtection="1">
      <ns0:protection locked="0"/>
    </ns0:xf>
    <ns0:xf numFmtId="0" fontId="28" fillId="0" borderId="0" xfId="0" applyNumberFormat="1" applyFont="1" applyFill="1" applyBorder="1" applyProtection="1">
      <ns0:protection locked="0"/>
    </ns0:xf>
    <ns0:xf numFmtId="4" fontId="28" fillId="4" borderId="2" xfId="0" applyNumberFormat="1" applyFont="1" applyFill="1" applyBorder="1" applyProtection="1">
      <ns0:protection locked="0"/>
    </ns0:xf>
    <ns0:xf numFmtId="0" fontId="30" fillId="2" borderId="2" xfId="0" applyNumberFormat="1" applyFont="1" applyFill="1" applyBorder="1" applyAlignment="1" applyProtection="1">
      <ns0:alignment horizontal="center" vertical="center" wrapText="1"/>
      <ns0:protection locked="0"/>
    </ns0:xf>
    <ns0:xf numFmtId="0" fontId="22" fillId="3" borderId="2" xfId="0" applyNumberFormat="1" applyFont="1" applyFill="1" applyBorder="1" applyProtection="1">
      <ns0:protection locked="0"/>
    </ns0:xf>
    <ns0:xf numFmtId="4" fontId="22" fillId="3" borderId="2" xfId="0" applyNumberFormat="1" applyFont="1" applyFill="1" applyBorder="1" applyProtection="1">
      <ns0:protection locked="0"/>
    </ns0:xf>
    <ns0:xf numFmtId="164" fontId="22" fillId="3" borderId="2" xfId="0" applyNumberFormat="1" applyFont="1" applyFill="1" applyBorder="1" applyProtection="1">
      <ns0:protection locked="0"/>
    </ns0:xf>
    <ns0:xf numFmtId="0" fontId="34" fillId="0" borderId="0" xfId="0" applyNumberFormat="1" applyFont="1" applyFill="1" applyBorder="1" applyProtection="1">
      <ns0:protection locked="0"/>
    </ns0:xf>
    <ns0:xf numFmtId="164" fontId="28" fillId="4" borderId="2" xfId="0" applyNumberFormat="1" applyFont="1" applyFill="1" applyBorder="1" applyProtection="1">
      <ns0:protection locked="0"/>
    </ns0:xf>
    <ns0:xf numFmtId="0" fontId="35" fillId="0" borderId="0" xfId="0" applyNumberFormat="1" applyFont="1" applyFill="1" applyBorder="1" applyProtection="1">
      <ns0:protection locked="0"/>
    </ns0:xf>
    <ns0:xf numFmtId="165" fontId="22" fillId="3" borderId="2" xfId="0" applyNumberFormat="1" applyFont="1" applyFill="1" applyBorder="1" applyProtection="1">
      <ns0:protection locked="0"/>
    </ns0:xf>
    <ns0:xf numFmtId="166" fontId="22" fillId="4" borderId="2" xfId="0" applyNumberFormat="1" applyFont="1" applyFill="1" applyBorder="1" applyProtection="1">
      <ns0:protection locked="0"/>
    </ns0:xf>
    <ns0:xf numFmtId="0" fontId="22" fillId="0" borderId="0" xfId="0" applyNumberFormat="1" applyFont="1" applyFill="1" applyBorder="1" applyProtection="1">
      <ns0:protection locked="0"/>
    </ns0:xf>
    <ns0:xf numFmtId="0" fontId="22" fillId="3" borderId="2" xfId="0" applyNumberFormat="1" applyFont="1" applyFill="1" applyBorder="1" applyAlignment="1" applyProtection="1">
      <ns0:alignment horizontal="right"/>
      <ns0:protection locked="0"/>
    </ns0:xf>
    <ns0:xf numFmtId="0" fontId="22" fillId="4" borderId="2" xfId="0" applyNumberFormat="1" applyFont="1" applyFill="1" applyBorder="1" applyAlignment="1" applyProtection="1">
      <ns0:alignment horizontal="right"/>
      <ns0:protection locked="0"/>
    </ns0:xf>
    <ns0:xf numFmtId="0" fontId="28" fillId="4" borderId="2" xfId="0" applyNumberFormat="1" applyFont="1" applyFill="1" applyBorder="1" applyAlignment="1" applyProtection="1">
      <ns0:alignment horizontal="right"/>
      <ns0:protection locked="0"/>
    </ns0:xf>
    <ns0:xf numFmtId="0" fontId="0" fillId="7" borderId="0" xfId="0" applyNumberFormat="1" applyFont="1" applyFill="1" applyBorder="1" applyAlignment="1" applyProtection="1">
      <ns0:alignment vertical="bottom" wrapText="0"/>
      <ns0:protection locked="0"/>
    </ns0:xf>
    <ns0:xf numFmtId="0" fontId="0" fillId="7" borderId="0" xfId="0" applyNumberFormat="1" applyFont="1" applyFill="1" applyBorder="1" applyAlignment="1" applyProtection="1">
      <ns0:alignment vertical="bottom" wrapText="1"/>
      <ns0:protection locked="0"/>
    </ns0:xf>
    <ns0:xf numFmtId="0" fontId="26" fillId="0" borderId="0" xfId="0" applyNumberFormat="1" applyFont="1" applyFill="1" applyBorder="1" applyAlignment="1" applyProtection="1">
      <ns0:alignment wrapText="1"/>
      <ns0:protection locked="0"/>
    </ns0:xf>
    <ns0:xf numFmtId="0" fontId="19" fillId="0" borderId="0" xfId="0" applyNumberFormat="1" applyFont="1" applyFill="1" applyBorder="1" applyAlignment="1" applyProtection="1">
      <ns0:alignment vertical="bottom" wrapText="1"/>
      <ns0:protection locked="0"/>
    </ns0:xf>
    <ns0:xf numFmtId="0" fontId="27" fillId="0" borderId="0" xfId="0" applyNumberFormat="1" applyFont="1" applyFill="1" applyBorder="1" applyAlignment="1" applyProtection="1">
      <ns0:alignment wrapText="1"/>
      <ns0:protection locked="0"/>
    </ns0:xf>
    <ns0:xf numFmtId="0" fontId="0" fillId="0" borderId="0" xfId="0" applyNumberFormat="1" applyFont="1" applyFill="1" applyBorder="1" applyAlignment="1" applyProtection="1">
      <ns0:alignment vertical="bottom" wrapText="1"/>
      <ns0:protection locked="0"/>
    </ns0:xf>
    <ns0:xf numFmtId="0" fontId="26" fillId="8" borderId="0" xfId="0" applyNumberFormat="1" applyFont="1" applyFill="1" applyBorder="1" applyAlignment="1" applyProtection="1">
      <ns0:alignment wrapText="1"/>
      <ns0:protection locked="0"/>
    </ns0:xf>
    <ns0:xf numFmtId="0" fontId="19" fillId="8" borderId="0" xfId="0" applyNumberFormat="1" applyFont="1" applyFill="1" applyBorder="1" applyAlignment="1" applyProtection="1">
      <ns0:alignment vertical="bottom" wrapText="1"/>
      <ns0:protection locked="0"/>
    </ns0:xf>
    <ns0:xf numFmtId="0" fontId="36" fillId="8" borderId="0" xfId="0" applyNumberFormat="1" applyFont="1" applyFill="1" applyBorder="1" applyAlignment="1" applyProtection="1">
      <ns0:alignment wrapText="1"/>
      <ns0:protection locked="0"/>
    </ns0:xf>
    <ns0:xf numFmtId="0" fontId="37" fillId="8" borderId="0" xfId="0" applyNumberFormat="1" applyFont="1" applyFill="1" applyBorder="1" applyAlignment="1" applyProtection="1">
      <ns0:alignment vertical="bottom" wrapText="1"/>
      <ns0:protection locked="0"/>
    </ns0:xf>
    <ns0:xf numFmtId="0" fontId="31" fillId="8" borderId="0" xfId="0" applyNumberFormat="1" applyFont="1" applyFill="1" applyBorder="1" applyAlignment="1" applyProtection="1">
      <ns0:alignment vertical="center"/>
      <ns0:protection locked="0"/>
    </ns0:xf>
    <ns0:xf numFmtId="165" fontId="31" fillId="8" borderId="2" xfId="0" applyNumberFormat="1" applyFont="1" applyFill="1" applyBorder="1" applyAlignment="1" applyProtection="1">
      <ns0:alignment horizontal="right"/>
      <ns0:protection locked="0"/>
    </ns0:xf>
    <ns0:xf numFmtId="0" fontId="38" fillId="8" borderId="0" xfId="0" applyNumberFormat="1" applyFont="1" applyFill="1" applyBorder="1" applyAlignment="1" applyProtection="1">
      <ns0:alignment vertical="center"/>
      <ns0:protection locked="0"/>
    </ns0:xf>
    <ns0:xf numFmtId="165" fontId="38" fillId="8" borderId="2" xfId="0" applyNumberFormat="1" applyFont="1" applyFill="1" applyBorder="1" applyAlignment="1" applyProtection="1">
      <ns0:alignment horizontal="right"/>
      <ns0:protection locked="0"/>
    </ns0:xf>
    <ns0:xf numFmtId="0" fontId="18" fillId="0" borderId="0" xfId="0" applyNumberFormat="1" applyFont="1" applyFill="1" applyBorder="1" applyAlignment="1" applyProtection="1">
      <ns0:alignment vertical="center"/>
      <ns0:protection locked="0"/>
    </ns0:xf>
    <ns0:xf numFmtId="0" fontId="19" fillId="0" borderId="0" xfId="0" applyNumberFormat="1" applyFont="1" applyFill="1" applyBorder="1" applyAlignment="1" applyProtection="1">
      <ns0:alignment vertical="center" wrapText="0"/>
      <ns0:protection locked="0"/>
    </ns0:xf>
    <ns0:xf numFmtId="0" fontId="20" fillId="0" borderId="0" xfId="0" applyNumberFormat="1" applyFont="1" applyFill="1" applyBorder="1" applyAlignment="1" applyProtection="1">
      <ns0:alignment vertical="center"/>
      <ns0:protection locked="0"/>
    </ns0:xf>
    <ns0:xf numFmtId="0" fontId="21" fillId="2" borderId="1" xfId="0" applyNumberFormat="1" applyFont="1" applyFill="1" applyBorder="1" applyAlignment="1" applyProtection="1">
      <ns0:alignment vertical="center"/>
      <ns0:protection locked="0"/>
    </ns0:xf>
    <ns0:xf numFmtId="0" fontId="22" fillId="3" borderId="2" xfId="0" applyNumberFormat="1" applyFont="1" applyFill="1" applyBorder="1" applyAlignment="1" applyProtection="1">
      <ns0:alignment vertical="center" wrapText="1"/>
      <ns0:protection locked="0"/>
    </ns0:xf>
    <ns0:xf numFmtId="0" fontId="22" fillId="4" borderId="2" xfId="0" applyNumberFormat="1" applyFont="1" applyFill="1" applyBorder="1" applyAlignment="1" applyProtection="1">
      <ns0:alignment vertical="center" wrapText="1"/>
      <ns0:protection locked="0"/>
    </ns0:xf>
    <ns0:xf numFmtId="0" fontId="23" fillId="0" borderId="0" xfId="0" applyNumberFormat="1" applyFont="1" applyFill="1" applyBorder="1" applyAlignment="1" applyProtection="1">
      <ns0:alignment vertical="center" wrapText="1"/>
      <ns0:protection locked="0"/>
    </ns0:xf>
    <ns0:xf numFmtId="0" fontId="24" fillId="2" borderId="1" xfId="0" applyNumberFormat="1" applyFont="1" applyFill="1" applyBorder="1" applyAlignment="1" applyProtection="1">
      <ns0:alignment vertical="center"/>
      <ns0:protection locked="0"/>
    </ns0:xf>
    <ns0:xf numFmtId="0" fontId="25" fillId="0" borderId="0" xfId="0" applyNumberFormat="1" applyFont="1" applyFill="1" applyBorder="1" applyAlignment="1" applyProtection="1">
      <ns0:alignment horizontal="center" vertical="center"/>
      <ns0:protection locked="0"/>
    </ns0:xf>
    <ns0:xf numFmtId="0" fontId="22" fillId="0" borderId="0" xfId="0" applyNumberFormat="1" applyFont="1" applyFill="1" applyBorder="1" applyAlignment="1" applyProtection="1">
      <ns0:alignment vertical="center" wrapText="1"/>
      <ns0:protection locked="0"/>
    </ns0:xf>
    <ns0:xf numFmtId="0" fontId="0" fillId="8" borderId="0" xfId="0" applyNumberFormat="1" applyFont="1" applyFill="1" applyBorder="1" applyAlignment="1" applyProtection="1">
      <ns0:alignment vertical="bottom" wrapText="0"/>
      <ns0:protection locked="0"/>
    </ns0:xf>
    <ns0:xf numFmtId="0" fontId="39" fillId="8" borderId="0" xfId="0" applyNumberFormat="1" applyFont="1" applyFill="1" applyBorder="1" applyAlignment="1" applyProtection="1">
      <ns0:alignment vertical="bottom" wrapText="0"/>
      <ns0:protection locked="0"/>
    </ns0:xf>
    <ns0:xf numFmtId="0" fontId="39" fillId="8" borderId="0" xfId="0" applyNumberFormat="1" applyFont="1" applyFill="1" applyBorder="1" applyAlignment="1" applyProtection="1">
      <ns0:alignment vertical="bottom" wrapText="1"/>
      <ns0:protection locked="0"/>
    </ns0:xf>
    <ns0:xf numFmtId="0" fontId="0" fillId="9" borderId="0" xfId="0" applyNumberFormat="1" applyFont="1" applyFill="1" applyBorder="1" applyAlignment="1" applyProtection="1">
      <ns0:alignment vertical="bottom" wrapText="0"/>
      <ns0:protection locked="0"/>
    </ns0:xf>
    <ns0:xf numFmtId="200" fontId="0" fillId="9" borderId="0" xfId="0" applyNumberFormat="1" applyFont="1" applyFill="1" applyBorder="1" applyAlignment="1" applyProtection="1">
      <ns0:alignment vertical="bottom" wrapText="0"/>
      <ns0:protection locked="0"/>
    </ns0:xf>
    <ns0:xf numFmtId="200" fontId="0" fillId="0" borderId="0" xfId="0" applyNumberFormat="1" applyFont="1" applyFill="1" applyBorder="1" applyAlignment="1" applyProtection="1">
      <ns0:alignment vertical="bottom" wrapText="0"/>
      <ns0:protection locked="0"/>
    </ns0:xf>
    <ns0:xf numFmtId="200" fontId="39" fillId="8" borderId="0" xfId="0" applyNumberFormat="1" applyFont="1" applyFill="1" applyBorder="1" applyAlignment="1" applyProtection="1">
      <ns0:alignment vertical="bottom" wrapText="1"/>
      <ns0:protection locked="0"/>
    </ns0:xf>
    <ns0:xf numFmtId="201" fontId="0" fillId="9" borderId="0" xfId="0" applyNumberFormat="1" applyFont="1" applyFill="1" applyBorder="1" applyAlignment="1" applyProtection="1">
      <ns0:alignment vertical="bottom" wrapText="0"/>
      <ns0:protection locked="0"/>
    </ns0:xf>
    <ns0:xf numFmtId="201" fontId="0" fillId="0" borderId="0" xfId="0" applyNumberFormat="1" applyFont="1" applyFill="1" applyBorder="1" applyAlignment="1" applyProtection="1">
      <ns0:alignment vertical="bottom" wrapText="0"/>
      <ns0:protection locked="0"/>
    </ns0:xf>
    <ns0:xf numFmtId="201" fontId="39" fillId="8" borderId="0" xfId="0" applyNumberFormat="1" applyFont="1" applyFill="1" applyBorder="1" applyAlignment="1" applyProtection="1">
      <ns0:alignment vertical="bottom" wrapText="1"/>
      <ns0:protection locked="0"/>
    </ns0:xf>
  </ns0:cellXfs>
  <ns0:cellStyles count="1">
    <ns0:cellStyle name="Normal" xfId="0"/>
  </ns0:cellStyles>
  <ns0:dxfs count="6">
    <ns0:dxf>
      <ns0:font>
        <ns0:b/>
        <ns0:color rgb="FF9B1C1C"/>
        <ns0:name val="Arial"/>
      </ns0:font>
      <ns0:fill>
        <ns0:patternFill patternType="none"/>
      </ns0:fill>
      <ns0:border/>
    </ns0:dxf>
    <ns0:dxf>
      <ns0:font>
        <ns0:b/>
        <ns0:sz val="12"/>
        <ns0:color rgb="FF9B1C1C"/>
        <ns0:name val="Arial"/>
      </ns0:font>
      <ns0:fill>
        <ns0:patternFill patternType="none"/>
      </ns0:fill>
      <ns0:border/>
    </ns0:dxf>
    <ns0:dxf>
      <ns0:font>
        <ns0:b/>
        <ns0:color rgb="FF9B1C1C"/>
        <ns0:name val="Arial"/>
      </ns0:font>
      <ns0:fill>
        <ns0:patternFill>
          <ns0:bgColor rgb="FFFDE8E8"/>
        </ns0:patternFill>
      </ns0:fill>
      <ns0:border/>
    </ns0:dxf>
    <ns0:dxf>
      <ns0:font>
        <ns0:color rgb="FF1B6B3A"/>
        <ns0:name val="Arial"/>
      </ns0:font>
      <ns0:fill>
        <ns0:patternFill patternType="none"/>
      </ns0:fill>
      <ns0:border/>
    </ns0:dxf>
    <ns0:dxf>
      <ns0:font>
        <ns0:b/>
        <ns0:name val="Arial"/>
      </ns0:font>
      <ns0:fill>
        <ns0:patternFill>
          <ns0:bgColor rgb="FFFFFFFF"/>
        </ns0:patternFill>
      </ns0:fill>
      <ns0:border/>
    </ns0:dxf>
    <ns0:dxf>
      <ns0:fill>
        <ns0:patternFill>
          <ns0:bgColor rgb="FFFFF3CD"/>
        </ns0:patternFill>
      </ns0:fill>
      <ns0:border/>
    </ns0:dxf>
  </ns0:dxfs>
</ns0:styleSheet>
</file>

<file path=xl/_rels/workbook.xml.rels>&#65279;<?xml version="1.0" encoding="utf-8"?><Relationships xmlns="http://schemas.openxmlformats.org/package/2006/relationships"><Relationship Type="http://schemas.openxmlformats.org/officeDocument/2006/relationships/styles" Target="/xl/styles.xml" Id="R0f5fac292d3d4fac" /><Relationship Type="http://schemas.openxmlformats.org/officeDocument/2006/relationships/theme" Target="/xl/theme/theme1.xml" Id="R0ec39e9a7bbc4c34" /><Relationship Type="http://schemas.openxmlformats.org/officeDocument/2006/relationships/sharedStrings" Target="/xl/sharedStrings.xml" Id="R70e1c5f445164ff5" /><Relationship Type="http://schemas.openxmlformats.org/officeDocument/2006/relationships/worksheet" Target="/xl/worksheets/sheet1.xml" Id="Rc0731dcdca55406b" /><Relationship Type="http://schemas.openxmlformats.org/officeDocument/2006/relationships/worksheet" Target="/xl/worksheets/sheet2.xml" Id="Rf7357497ca7c4511" /><Relationship Type="http://schemas.openxmlformats.org/officeDocument/2006/relationships/worksheet" Target="/xl/worksheets/sheet3.xml" Id="R53f16561f2dd4262" /><Relationship Type="http://schemas.openxmlformats.org/officeDocument/2006/relationships/worksheet" Target="/xl/worksheets/sheet4.xml" Id="R8e95da230abf4702" /><Relationship Type="http://schemas.openxmlformats.org/officeDocument/2006/relationships/worksheet" Target="/xl/worksheets/sheet5.xml" Id="Rd5dcebef79734621" /><Relationship Type="http://schemas.openxmlformats.org/officeDocument/2006/relationships/worksheet" Target="/xl/worksheets/sheet6.xml" Id="R8e01eb2363ab414b" /><Relationship Type="http://schemas.openxmlformats.org/officeDocument/2006/relationships/worksheet" Target="/xl/worksheets/sheet7.xml" Id="R0861d58190634af4" /><Relationship Type="http://schemas.openxmlformats.org/officeDocument/2006/relationships/worksheet" Target="/xl/worksheets/sheet8.xml" Id="R9248b74dbc2f4e86"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Pr>
    <ns0:tabColor rgb="FF2D6A4F"/>
  </ns0:sheetPr>
  <ns0:sheetViews>
    <ns0:sheetView showGridLines="0" workbookViewId="0" zoomScale="85"/>
  </ns0:sheetViews>
  <ns0:sheetFormatPr defaultColWidth="14.430000305175781" defaultRowHeight="15"/>
  <ns0:cols>
    <ns0:col min="1" max="1" width="4" customWidth="1"/>
    <ns0:col min="2" max="2" width="110" customWidth="1"/>
    <ns0:col min="3" max="26" width="8.710000038146973" customWidth="1"/>
  </ns0:cols>
  <ns0:sheetData>
    <ns0:row r="1">
      <ns0:c r="A1" s="116" t="s">
        <ns0:v>0</ns0:v>
      </ns0:c>
      <ns0:c r="B1" s="117"/>
    </ns0:row>
    <ns0:row r="2">
      <ns0:c r="A2" s="118" t="str">
        <ns0:v>A weekly stock and trading-profit tool for small shops. All money is in GHS. Use a desktop spreadsheet app and keep one dated file per week.</ns0:v>
      </ns0:c>
      <ns0:c r="B2" s="117"/>
    </ns0:row>
    <ns0:row r="3">
      <ns0:c r="A3" s="117"/>
      <ns0:c r="B3" s="117"/>
    </ns0:row>
    <ns0:row r="4">
      <ns0:c r="A4" s="117"/>
      <ns0:c r="B4" s="117"/>
    </ns0:row>
    <ns0:row r="5" ht="19.5" customHeight="1">
      <ns0:c r="A5" s="119" t="s">
        <ns0:v>1</ns0:v>
      </ns0:c>
      <ns0:c r="B5" s="119"/>
    </ns0:row>
    <ns0:row r="6" ht="15" customHeight="1">
      <ns0:c r="A6" s="117"/>
      <ns0:c r="B6" s="120" t="s">
        <ns0:v>2</ns0:v>
      </ns0:c>
    </ns0:row>
    <ns0:row r="7" ht="15" customHeight="1">
      <ns0:c r="A7" s="117"/>
      <ns0:c r="B7" s="121" t="s">
        <ns0:v>3</ns0:v>
      </ns0:c>
    </ns0:row>
    <ns0:row r="8" ht="15" customHeight="1">
      <ns0:c r="A8" s="117"/>
      <ns0:c r="B8" s="122" t="s">
        <ns0:v>4</ns0:v>
      </ns0:c>
    </ns0:row>
    <ns0:row r="9">
      <ns0:c r="A9" s="117"/>
      <ns0:c r="B9" s="117"/>
    </ns0:row>
    <ns0:row r="10" ht="19.5" customHeight="1">
      <ns0:c r="A10" s="119" t="s">
        <ns0:v>5</ns0:v>
      </ns0:c>
      <ns0:c r="B10" s="123"/>
    </ns0:row>
    <ns0:row r="11" ht="45" customHeight="1">
      <ns0:c r="A11" s="124" t="s">
        <ns0:v>6</ns0:v>
      </ns0:c>
      <ns0:c r="B11" s="125" t="s">
        <ns0:v>7</ns0:v>
      </ns0:c>
    </ns0:row>
    <ns0:row r="12" ht="30" customHeight="1">
      <ns0:c r="A12" s="124" t="s">
        <ns0:v>8</ns0:v>
      </ns0:c>
      <ns0:c r="B12" s="125" t="s">
        <ns0:v>9</ns0:v>
      </ns0:c>
    </ns0:row>
    <ns0:row r="13" ht="15" customHeight="1">
      <ns0:c r="A13" s="124" t="s">
        <ns0:v>10</ns0:v>
      </ns0:c>
      <ns0:c r="B13" s="125" t="s">
        <ns0:v>11</ns0:v>
      </ns0:c>
    </ns0:row>
    <ns0:row r="14">
      <ns0:c r="A14" s="117"/>
      <ns0:c r="B14" s="117"/>
    </ns0:row>
    <ns0:row r="15" ht="19.5" customHeight="1">
      <ns0:c r="A15" s="119" t="s">
        <ns0:v>12</ns0:v>
      </ns0:c>
      <ns0:c r="B15" s="123"/>
    </ns0:row>
    <ns0:row r="16" ht="74" customHeight="1">
      <ns0:c r="A16" s="124" t="s">
        <ns0:v>6</ns0:v>
      </ns0:c>
      <ns0:c r="B16" s="125" t="str">
        <ns0:v>Stock: enter total units received in Stock in and the TOTAL cost of those units in Purchase total. Example: 10 units at GHS 8 plus 20 at GHS 11 = 30 units and GHS 300. Record damage, gifts and supplier returns separately.</ns0:v>
      </ns0:c>
    </ns0:row>
    <ns0:row r="17" ht="74" customHeight="1">
      <ns0:c r="A17" s="124" t="s">
        <ns0:v>8</ns0:v>
      </ns0:c>
      <ns0:c r="B17" s="125" t="str">
        <ns0:v>Sales: enter weekly units sold. For different selling prices, enter the total revenue earned in Actual net sales. Include credit sales; money collected is not always revenue. Keep dated sales/return records separately.</ns0:v>
      </ns0:c>
    </ns0:row>
    <ns0:row r="18" ht="74" customHeight="1">
      <ns0:c r="A18" s="124" t="s">
        <ns0:v>10</ns0:v>
      </ns0:c>
      <ns0:c r="B18" s="125" t="s">
        <ns0:v>13</ns0:v>
      </ns0:c>
    </ns0:row>
    <ns0:row r="19" ht="74" customHeight="1">
      <ns0:c r="A19" s="124" t="s">
        <ns0:v>14</ns0:v>
      </ns0:c>
      <ns0:c r="B19" s="125" t="s">
        <ns0:v>15</ns0:v>
      </ns0:c>
    </ns0:row>
    <ns0:row r="20" ht="74" customHeight="1">
      <ns0:c r="A20" s="124" t="s">
        <ns0:v>16</ns0:v>
      </ns0:c>
      <ns0:c r="B20" s="125" t="s">
        <ns0:v>17</ns0:v>
      </ns0:c>
    </ns0:row>
    <ns0:row r="21" ht="12" customHeight="1">
      <ns0:c r="A21" s="117"/>
      <ns0:c r="B21" s="117"/>
    </ns0:row>
    <ns0:row r="22" ht="26" customHeight="1">
      <ns0:c r="A22" s="119" t="str">
        <ns0:v>CLOSE THE WEEK — SAVE A DATED COPY FIRST</ns0:v>
      </ns0:c>
      <ns0:c r="B22" s="123"/>
    </ns0:row>
    <ns0:row r="23" ht="74" customHeight="1">
      <ns0:c r="A23" s="124" t="s">
        <ns0:v>6</ns0:v>
      </ns0:c>
      <ns0:c r="B23" s="125" t="str">
        <ns0:v>Finish all counts, fix input warnings and explain differences in Stock Notes. Do not label an unexplained shortage as Damage. Save this completed workbook with the week in its filename; this is your detailed audit record.</ns0:v>
      </ns0:c>
    </ns0:row>
    <ns0:row r="24" ht="74" customHeight="1">
      <ns0:c r="A24" s="124" t="s">
        <ns0:v>8</ns0:v>
      </ns0:c>
      <ns0:c r="B24" s="125" t="str">
        <ns0:v>Optional History: copy A5:I5 into A:I of a saved row using Paste Special &gt; Values. Also copy K5:L5 into K:L of that same row. These preserve shortage value and difference count. The full dated file preserves product detail.</ns0:v>
      </ns0:c>
    </ns0:row>
    <ns0:row r="25" ht="74" customHeight="1">
      <ns0:c r="A25" s="124" t="s">
        <ns0:v>10</ns0:v>
      </ns0:c>
      <ns0:c r="B25" s="125" t="str">
        <ns0:v>Use Save As to make NEXT week’s file, keeping the completed file unchanged. On Stock expand the grouped columns P:Y. Copy V4:W303 (Next opening and Next unit cost); paste VALUES into Products G4:H303. Do this before clearing entries.</ns0:v>
      </ns0:c>
    </ns0:row>
    <ns0:row r="26" ht="74" customHeight="1">
      <ns0:c r="A26" s="124" t="s">
        <ns0:v>14</ns0:v>
      </ns0:c>
      <ns0:c r="B26" s="125" t="str">
        <ns0:v>Only in the NEW file: clear Stock E4:F303, H4:J303, L4:L303 and Z4:Z303; Sales C4:E303 and J4:J303; Expenses A4:F503. Formula cells are locked. Never clear Products or saved History.</ns0:v>
      </ns0:c>
    </ns0:row>
    <ns0:row r="27" ht="74" customHeight="1">
      <ns0:c r="A27" s="124" t="s">
        <ns0:v>16</ns0:v>
      </ns0:c>
      <ns0:c r="B27" s="125" t="str">
        <ns0:v>Finally set the new week on Overview. Check Products opening quantities against the previous dated file. Carry unresolved investigations forward in Stock Notes; do not delete the archived file.</ns0:v>
      </ns0:c>
    </ns0:row>
    <ns0:row r="28" ht="15.75" customHeight="1">
      <ns0:c r="A28" s="117"/>
      <ns0:c r="B28" s="117"/>
    </ns0:row>
    <ns0:row r="29" ht="19.5" customHeight="1">
      <ns0:c r="A29" s="119" t="s">
        <ns0:v>18</ns0:v>
      </ns0:c>
      <ns0:c r="B29" s="123"/>
    </ns0:row>
    <ns0:row r="30" ht="30" customHeight="1">
      <ns0:c r="A30" s="117"/>
      <ns0:c r="B30" s="125" t="s">
        <ns0:v>19</ns0:v>
      </ns0:c>
    </ns0:row>
    <ns0:row r="31" ht="30" customHeight="1">
      <ns0:c r="A31" s="117"/>
      <ns0:c r="B31" s="125" t="str">
        <ns0:v>Weekly average cost = (opening quantity × opening unit cost + total purchase cost) ÷ (opening quantity + units received). Sum ALL receipts, including different buying prices. Keep supplier-credit records separately.</ns0:v>
      </ns0:c>
    </ns0:row>
    <ns0:row r="32" ht="30" customHeight="1">
      <ns0:c r="A32" s="117"/>
      <ns0:c r="B32" s="125" t="s">
        <ns0:v>20</ns0:v>
      </ns0:c>
    </ns0:row>
    <ns0:row r="33" ht="15" customHeight="1">
      <ns0:c r="A33" s="117"/>
      <ns0:c r="B33" s="125" t="s">
        <ns0:v>21</ns0:v>
      </ns0:c>
    </ns0:row>
    <ns0:row r="34" ht="45" customHeight="1">
      <ns0:c r="A34" s="117"/>
      <ns0:c r="B34" s="125" t="str">
        <ns0:v>Rows are linked by position. Sorting, inserting and deleting rows are disabled to protect the links. Add products in the next unused Products row. Expand grouped Stock columns to see supporting calculations.</ns0:v>
      </ns0:c>
    </ns0:row>
    <ns0:row r="35" ht="15" customHeight="1">
      <ns0:c r="A35" s="117"/>
      <ns0:c r="B35" s="125" t="s">
        <ns0:v>22</ns0:v>
      </ns0:c>
    </ns0:row>
    <ns0:row r="36" ht="30" customHeight="1">
      <ns0:c r="A36" s="117"/>
      <ns0:c r="B36" s="125" t="str">
        <ns0:v>Formula cells are locked without a password to reduce accidental edits. Protection is not security. Keep the workbook protected during use. Excel and Google Sheets can handle protection differently.</ns0:v>
      </ns0:c>
    </ns0:row>
    <ns0:row r="37" ht="15" customHeight="1">
      <ns0:c r="A37" s="117"/>
      <ns0:c r="B37" s="125" t="s">
        <ns0:v>23</ns0:v>
      </ns0:c>
    </ns0:row>
    <ns0:row r="38" ht="15.75" customHeight="1"/>
    <ns0:row r="39" ht="15.75" customHeight="1"/>
    <ns0:row r="40" ht="15.75" customHeight="1"/>
    <ns0:row r="41" ht="15.75" customHeight="1"/>
    <ns0:row r="42" ht="15.75" customHeight="1"/>
    <ns0:row r="43" ht="15.75" customHeight="1"/>
    <ns0:row r="44" ht="15.75" customHeight="1"/>
    <ns0:row r="45" ht="15.75" customHeight="1"/>
    <ns0:row r="46" ht="15.75" customHeight="1"/>
    <ns0:row r="47" ht="15.75" customHeight="1"/>
    <ns0:row r="48" ht="15.75" customHeight="1"/>
    <ns0:row r="49" ht="15.75" customHeight="1"/>
    <ns0:row r="50" ht="15.75" customHeight="1"/>
    <ns0:row r="51" ht="15.75" customHeight="1"/>
    <ns0:row r="52" ht="15.75" customHeight="1"/>
    <ns0:row r="53" ht="15.75" customHeight="1"/>
    <ns0:row r="54" ht="15.75" customHeight="1"/>
    <ns0:row r="55" ht="15.75" customHeight="1"/>
    <ns0:row r="56" ht="15.75" customHeight="1"/>
    <ns0:row r="57" ht="15.75" customHeight="1"/>
    <ns0:row r="58" ht="15.75" customHeight="1"/>
    <ns0:row r="59" ht="15.75" customHeight="1"/>
    <ns0:row r="60" ht="15.75" customHeight="1"/>
    <ns0:row r="61" ht="15.75" customHeight="1"/>
    <ns0:row r="62" ht="15.75" customHeight="1"/>
    <ns0:row r="63" ht="15.75" customHeight="1"/>
    <ns0:row r="64" ht="15.75" customHeight="1"/>
    <ns0:row r="65" ht="15.75" customHeight="1"/>
    <ns0:row r="66" ht="15.75" customHeight="1"/>
    <ns0:row r="67" ht="15.75" customHeight="1"/>
    <ns0:row r="68" ht="15.75" customHeight="1"/>
    <ns0:row r="69" ht="15.75" customHeight="1"/>
    <ns0:row r="70" ht="15.75" customHeight="1"/>
    <ns0:row r="71" ht="15.75" customHeight="1"/>
    <ns0:row r="72" ht="15.75" customHeight="1"/>
    <ns0:row r="73" ht="15.75" customHeight="1"/>
    <ns0:row r="74" ht="15.75" customHeight="1"/>
    <ns0:row r="75" ht="15.75" customHeight="1"/>
    <ns0:row r="76" ht="15.75" customHeight="1"/>
    <ns0:row r="77" ht="15.75" customHeight="1"/>
    <ns0:row r="78" ht="15.75" customHeight="1"/>
    <ns0:row r="79" ht="15.75" customHeight="1"/>
    <ns0:row r="80" ht="15.75" customHeight="1"/>
    <ns0:row r="81" ht="15.75" customHeight="1"/>
    <ns0:row r="82" ht="15.75" customHeight="1"/>
    <ns0:row r="83" ht="15.75" customHeight="1"/>
    <ns0:row r="84" ht="15.75" customHeight="1"/>
    <ns0:row r="85" ht="15.75" customHeight="1"/>
    <ns0:row r="86" ht="15.75" customHeight="1"/>
    <ns0:row r="87" ht="15.75" customHeight="1"/>
    <ns0:row r="88" ht="15.75" customHeight="1"/>
    <ns0:row r="89" ht="15.75" customHeight="1"/>
    <ns0:row r="90" ht="15.75" customHeight="1"/>
    <ns0:row r="91" ht="15.75" customHeight="1"/>
    <ns0:row r="92" ht="15.75" customHeight="1"/>
    <ns0:row r="93" ht="15.75" customHeight="1"/>
    <ns0:row r="94" ht="15.75" customHeight="1"/>
    <ns0:row r="95" ht="15.75" customHeight="1"/>
    <ns0:row r="96" ht="15.75" customHeight="1"/>
    <ns0:row r="97" ht="15.75" customHeight="1"/>
    <ns0:row r="98" ht="15.75" customHeight="1"/>
    <ns0:row r="99" ht="15.75" customHeight="1"/>
    <ns0:row r="100" ht="15.75" customHeight="1"/>
    <ns0:row r="101" ht="15.75" customHeight="1"/>
    <ns0:row r="102" ht="15.75" customHeight="1"/>
    <ns0:row r="103" ht="15.75" customHeight="1"/>
    <ns0:row r="104" ht="15.75" customHeight="1"/>
    <ns0:row r="105" ht="15.75" customHeight="1"/>
    <ns0:row r="106" ht="15.75" customHeight="1"/>
    <ns0:row r="107" ht="15.75" customHeight="1"/>
    <ns0:row r="108" ht="15.75" customHeight="1"/>
    <ns0:row r="109" ht="15.75" customHeight="1"/>
    <ns0:row r="110" ht="15.75" customHeight="1"/>
    <ns0:row r="111" ht="15.75" customHeight="1"/>
    <ns0:row r="112" ht="15.75" customHeight="1"/>
    <ns0:row r="113" ht="15.75" customHeight="1"/>
    <ns0:row r="114" ht="15.75" customHeight="1"/>
    <ns0:row r="115" ht="15.75" customHeight="1"/>
    <ns0:row r="116" ht="15.75" customHeight="1"/>
    <ns0:row r="117" ht="15.75" customHeight="1"/>
    <ns0:row r="118" ht="15.75" customHeight="1"/>
    <ns0:row r="119" ht="15.75" customHeight="1"/>
    <ns0:row r="120" ht="15.75" customHeight="1"/>
    <ns0:row r="121" ht="15.75" customHeight="1"/>
    <ns0:row r="122" ht="15.75" customHeight="1"/>
    <ns0:row r="123" ht="15.75" customHeight="1"/>
    <ns0:row r="124" ht="15.75" customHeight="1"/>
    <ns0:row r="125" ht="15.75" customHeight="1"/>
    <ns0:row r="126" ht="15.75" customHeight="1"/>
    <ns0:row r="127" ht="15.75" customHeight="1"/>
    <ns0:row r="128" ht="15.75" customHeight="1"/>
    <ns0:row r="129" ht="15.75" customHeight="1"/>
    <ns0:row r="130" ht="15.75" customHeight="1"/>
    <ns0:row r="131" ht="15.75" customHeight="1"/>
    <ns0:row r="132" ht="15.75" customHeight="1"/>
    <ns0:row r="133" ht="15.75" customHeight="1"/>
    <ns0:row r="134" ht="15.75" customHeight="1"/>
    <ns0:row r="135" ht="15.75" customHeight="1"/>
    <ns0:row r="136" ht="15.75" customHeight="1"/>
    <ns0:row r="137" ht="15.75" customHeight="1"/>
    <ns0:row r="138" ht="15.75" customHeight="1"/>
    <ns0:row r="139" ht="15.75" customHeight="1"/>
    <ns0:row r="140" ht="15.75" customHeight="1"/>
    <ns0:row r="141" ht="15.75" customHeight="1"/>
    <ns0:row r="142" ht="15.75" customHeight="1"/>
    <ns0:row r="143" ht="15.75" customHeight="1"/>
    <ns0:row r="144" ht="15.75" customHeight="1"/>
    <ns0:row r="145" ht="15.75" customHeight="1"/>
    <ns0:row r="146" ht="15.75" customHeight="1"/>
    <ns0:row r="147" ht="15.75" customHeight="1"/>
    <ns0:row r="148" ht="15.75" customHeight="1"/>
    <ns0:row r="149" ht="15.75" customHeight="1"/>
    <ns0:row r="150" ht="15.75" customHeight="1"/>
    <ns0:row r="151" ht="15.75" customHeight="1"/>
    <ns0:row r="152" ht="15.75" customHeight="1"/>
    <ns0:row r="153" ht="15.75" customHeight="1"/>
    <ns0:row r="154" ht="15.75" customHeight="1"/>
    <ns0:row r="155" ht="15.75" customHeight="1"/>
    <ns0:row r="156" ht="15.75" customHeight="1"/>
    <ns0:row r="157" ht="15.75" customHeight="1"/>
    <ns0:row r="158" ht="15.75" customHeight="1"/>
    <ns0:row r="159" ht="15.75" customHeight="1"/>
    <ns0:row r="160" ht="15.75" customHeight="1"/>
    <ns0:row r="161" ht="15.75" customHeight="1"/>
    <ns0:row r="162" ht="15.75" customHeight="1"/>
    <ns0:row r="163" ht="15.75" customHeight="1"/>
    <ns0:row r="164" ht="15.75" customHeight="1"/>
    <ns0:row r="165" ht="15.75" customHeight="1"/>
    <ns0:row r="166" ht="15.75" customHeight="1"/>
    <ns0:row r="167" ht="15.75" customHeight="1"/>
    <ns0:row r="168" ht="15.75" customHeight="1"/>
    <ns0:row r="169" ht="15.75" customHeight="1"/>
    <ns0:row r="170" ht="15.75" customHeight="1"/>
    <ns0:row r="171" ht="15.75" customHeight="1"/>
    <ns0:row r="172" ht="15.75" customHeight="1"/>
    <ns0:row r="173" ht="15.75" customHeight="1"/>
    <ns0:row r="174" ht="15.75" customHeight="1"/>
    <ns0:row r="175" ht="15.75" customHeight="1"/>
    <ns0:row r="176" ht="15.75" customHeight="1"/>
    <ns0:row r="177" ht="15.75" customHeight="1"/>
    <ns0:row r="178" ht="15.75" customHeight="1"/>
    <ns0:row r="179" ht="15.75" customHeight="1"/>
    <ns0:row r="180" ht="15.75" customHeight="1"/>
    <ns0:row r="181" ht="15.75" customHeight="1"/>
    <ns0:row r="182" ht="15.75" customHeight="1"/>
    <ns0:row r="183" ht="15.75" customHeight="1"/>
    <ns0:row r="184" ht="15.75" customHeight="1"/>
    <ns0:row r="185" ht="15.75" customHeight="1"/>
    <ns0:row r="186" ht="15.75" customHeight="1"/>
    <ns0:row r="187" ht="15.75" customHeight="1"/>
    <ns0:row r="188" ht="15.75" customHeight="1"/>
    <ns0:row r="189" ht="15.75" customHeight="1"/>
    <ns0:row r="190" ht="15.75" customHeight="1"/>
    <ns0:row r="191" ht="15.75" customHeight="1"/>
    <ns0:row r="192" ht="15.75" customHeight="1"/>
    <ns0:row r="193" ht="15.75" customHeight="1"/>
    <ns0:row r="194" ht="15.75" customHeight="1"/>
    <ns0:row r="195" ht="15.75" customHeight="1"/>
    <ns0:row r="196" ht="15.75" customHeight="1"/>
    <ns0:row r="197" ht="15.75" customHeight="1"/>
    <ns0:row r="198" ht="15.75" customHeight="1"/>
    <ns0:row r="199" ht="15.75" customHeight="1"/>
    <ns0:row r="200" ht="15.75" customHeight="1"/>
    <ns0:row r="201" ht="15.75" customHeight="1"/>
    <ns0:row r="202" ht="15.75" customHeight="1"/>
    <ns0:row r="203" ht="15.75" customHeight="1"/>
    <ns0:row r="204" ht="15.75" customHeight="1"/>
    <ns0:row r="205" ht="15.75" customHeight="1"/>
    <ns0:row r="206" ht="15.75" customHeight="1"/>
    <ns0:row r="207" ht="15.75" customHeight="1"/>
    <ns0:row r="208" ht="15.75" customHeight="1"/>
    <ns0:row r="209" ht="15.75" customHeight="1"/>
    <ns0:row r="210" ht="15.75" customHeight="1"/>
    <ns0:row r="211" ht="15.75" customHeight="1"/>
    <ns0:row r="212" ht="15.75" customHeight="1"/>
    <ns0:row r="213" ht="15.75" customHeight="1"/>
    <ns0:row r="214" ht="15.75" customHeight="1"/>
    <ns0:row r="215" ht="15.75" customHeight="1"/>
    <ns0:row r="216" ht="15.75" customHeight="1"/>
    <ns0:row r="217" ht="15.75" customHeight="1"/>
    <ns0:row r="218" ht="15.75" customHeight="1"/>
    <ns0:row r="219" ht="15.75" customHeight="1"/>
    <ns0:row r="220" ht="15.75" customHeight="1"/>
    <ns0:row r="221" ht="15.75" customHeight="1"/>
    <ns0:row r="222" ht="15.75" customHeight="1"/>
    <ns0:row r="223" ht="15.75" customHeight="1"/>
    <ns0:row r="224" ht="15.75" customHeight="1"/>
    <ns0:row r="225" ht="15.75" customHeight="1"/>
    <ns0:row r="226" ht="15.75" customHeight="1"/>
    <ns0:row r="227" ht="15.75" customHeight="1"/>
    <ns0:row r="228" ht="15.75" customHeight="1"/>
    <ns0:row r="229" ht="15.75" customHeight="1"/>
    <ns0:row r="230" ht="15.75" customHeight="1"/>
    <ns0:row r="231" ht="15.75" customHeight="1"/>
    <ns0:row r="232" ht="15.75" customHeight="1"/>
    <ns0:row r="233" ht="15.75" customHeight="1"/>
    <ns0:row r="234" ht="15.75" customHeight="1"/>
    <ns0:row r="235" ht="15.75" customHeight="1"/>
    <ns0:row r="236" ht="15.75" customHeight="1"/>
    <ns0:row r="237" ht="15.75" customHeight="1"/>
    <ns0:row r="238" ht="15.75" customHeight="1"/>
    <ns0:row r="239" ht="15.75" customHeight="1"/>
    <ns0:row r="240" ht="15.75" customHeight="1"/>
    <ns0:row r="241" ht="15.75" customHeight="1"/>
    <ns0:row r="242" ht="15.75" customHeight="1"/>
    <ns0:row r="243" ht="15.75" customHeight="1"/>
    <ns0:row r="244" ht="15.75" customHeight="1"/>
    <ns0:row r="245" ht="15.75" customHeight="1"/>
    <ns0:row r="246" ht="15.75" customHeight="1"/>
    <ns0:row r="247" ht="15.75" customHeight="1"/>
    <ns0:row r="248" ht="15.75" customHeight="1"/>
    <ns0:row r="249" ht="15.75" customHeight="1"/>
    <ns0:row r="250" ht="15.75" customHeight="1"/>
    <ns0:row r="251" ht="15.75" customHeight="1"/>
    <ns0:row r="252" ht="15.75" customHeight="1"/>
    <ns0:row r="253" ht="15.75" customHeight="1"/>
    <ns0:row r="254" ht="15.75" customHeight="1"/>
    <ns0:row r="255" ht="15.75" customHeight="1"/>
    <ns0:row r="256" ht="15.75" customHeight="1"/>
    <ns0:row r="257" ht="15.75" customHeight="1"/>
    <ns0:row r="258" ht="15.75" customHeight="1"/>
    <ns0:row r="259" ht="15.75" customHeight="1"/>
    <ns0:row r="260" ht="15.75" customHeight="1"/>
    <ns0:row r="261" ht="15.75" customHeight="1"/>
    <ns0:row r="262" ht="15.75" customHeight="1"/>
    <ns0:row r="263" ht="15.75" customHeight="1"/>
    <ns0:row r="264" ht="15.75" customHeight="1"/>
    <ns0:row r="265" ht="15.75" customHeight="1"/>
    <ns0:row r="266" ht="15.75" customHeight="1"/>
    <ns0:row r="267" ht="15.75" customHeight="1"/>
    <ns0:row r="268" ht="15.75" customHeight="1"/>
    <ns0:row r="269" ht="15.75" customHeight="1"/>
    <ns0:row r="270" ht="15.75" customHeight="1"/>
    <ns0:row r="271" ht="15.75" customHeight="1"/>
    <ns0:row r="272" ht="15.75" customHeight="1"/>
    <ns0:row r="273" ht="15.75" customHeight="1"/>
    <ns0:row r="274" ht="15.75" customHeight="1"/>
    <ns0:row r="275" ht="15.75" customHeight="1"/>
    <ns0:row r="276" ht="15.75" customHeight="1"/>
    <ns0:row r="277" ht="15.75" customHeight="1"/>
    <ns0:row r="278" ht="15.75" customHeight="1"/>
    <ns0:row r="279" ht="15.75" customHeight="1"/>
    <ns0:row r="280" ht="15.75" customHeight="1"/>
    <ns0:row r="281" ht="15.75" customHeight="1"/>
    <ns0:row r="282" ht="15.75" customHeight="1"/>
    <ns0:row r="283" ht="15.75" customHeight="1"/>
    <ns0:row r="284" ht="15.75" customHeight="1"/>
    <ns0:row r="285" ht="15.75" customHeight="1"/>
    <ns0:row r="286" ht="15.75" customHeight="1"/>
    <ns0:row r="287" ht="15.75" customHeight="1"/>
    <ns0:row r="288" ht="15.75" customHeight="1"/>
    <ns0:row r="289" ht="15.75" customHeight="1"/>
    <ns0:row r="290" ht="15.75" customHeight="1"/>
    <ns0:row r="291" ht="15.75" customHeight="1"/>
    <ns0:row r="292" ht="15.75" customHeight="1"/>
    <ns0:row r="293" ht="15.75" customHeight="1"/>
    <ns0:row r="294" ht="15.75" customHeight="1"/>
    <ns0:row r="295" ht="15.75" customHeight="1"/>
    <ns0:row r="296" ht="15.75" customHeight="1"/>
    <ns0:row r="297" ht="15.75" customHeight="1"/>
    <ns0:row r="298" ht="15.75" customHeight="1"/>
    <ns0:row r="299" ht="15.75" customHeight="1"/>
    <ns0:row r="300" ht="15.75" customHeight="1"/>
    <ns0:row r="301" ht="15.75" customHeight="1"/>
    <ns0:row r="302" ht="15.75" customHeight="1"/>
    <ns0:row r="303" ht="15.75" customHeight="1"/>
    <ns0:row r="304" ht="15.75" customHeight="1"/>
    <ns0:row r="305" ht="15.75" customHeight="1"/>
    <ns0:row r="306" ht="15.75" customHeight="1"/>
    <ns0:row r="307" ht="15.75" customHeight="1"/>
    <ns0:row r="308" ht="15.75" customHeight="1"/>
    <ns0:row r="309" ht="15.75" customHeight="1"/>
    <ns0:row r="310" ht="15.75" customHeight="1"/>
    <ns0:row r="311" ht="15.75" customHeight="1"/>
    <ns0:row r="312" ht="15.75" customHeight="1"/>
    <ns0:row r="313" ht="15.75" customHeight="1"/>
    <ns0:row r="314" ht="15.75" customHeight="1"/>
    <ns0:row r="315" ht="15.75" customHeight="1"/>
    <ns0:row r="316" ht="15.75" customHeight="1"/>
    <ns0:row r="317" ht="15.75" customHeight="1"/>
    <ns0:row r="318" ht="15.75" customHeight="1"/>
    <ns0:row r="319" ht="15.75" customHeight="1"/>
    <ns0:row r="320" ht="15.75" customHeight="1"/>
    <ns0:row r="321" ht="15.75" customHeight="1"/>
    <ns0:row r="322" ht="15.75" customHeight="1"/>
    <ns0:row r="323" ht="15.75" customHeight="1"/>
    <ns0:row r="324" ht="15.75" customHeight="1"/>
    <ns0:row r="325" ht="15.75" customHeight="1"/>
    <ns0:row r="326" ht="15.75" customHeight="1"/>
    <ns0:row r="327" ht="15.75" customHeight="1"/>
    <ns0:row r="328" ht="15.75" customHeight="1"/>
    <ns0:row r="329" ht="15.75" customHeight="1"/>
    <ns0:row r="330" ht="15.75" customHeight="1"/>
    <ns0:row r="331" ht="15.75" customHeight="1"/>
    <ns0:row r="332" ht="15.75" customHeight="1"/>
    <ns0:row r="333" ht="15.75" customHeight="1"/>
    <ns0:row r="334" ht="15.75" customHeight="1"/>
    <ns0:row r="335" ht="15.75" customHeight="1"/>
    <ns0:row r="336" ht="15.75" customHeight="1"/>
    <ns0:row r="337" ht="15.75" customHeight="1"/>
    <ns0:row r="338" ht="15.75" customHeight="1"/>
    <ns0:row r="339" ht="15.75" customHeight="1"/>
    <ns0:row r="340" ht="15.75" customHeight="1"/>
    <ns0:row r="341" ht="15.75" customHeight="1"/>
    <ns0:row r="342" ht="15.75" customHeight="1"/>
    <ns0:row r="343" ht="15.75" customHeight="1"/>
    <ns0:row r="344" ht="15.75" customHeight="1"/>
    <ns0:row r="345" ht="15.75" customHeight="1"/>
    <ns0:row r="346" ht="15.75" customHeight="1"/>
    <ns0:row r="347" ht="15.75" customHeight="1"/>
    <ns0:row r="348" ht="15.75" customHeight="1"/>
    <ns0:row r="349" ht="15.75" customHeight="1"/>
    <ns0:row r="350" ht="15.75" customHeight="1"/>
    <ns0:row r="351" ht="15.75" customHeight="1"/>
    <ns0:row r="352" ht="15.75" customHeight="1"/>
    <ns0:row r="353" ht="15.75" customHeight="1"/>
    <ns0:row r="354" ht="15.75" customHeight="1"/>
    <ns0:row r="355" ht="15.75" customHeight="1"/>
    <ns0:row r="356" ht="15.75" customHeight="1"/>
    <ns0:row r="357" ht="15.75" customHeight="1"/>
    <ns0:row r="358" ht="15.75" customHeight="1"/>
    <ns0:row r="359" ht="15.75" customHeight="1"/>
    <ns0:row r="360" ht="15.75" customHeight="1"/>
    <ns0:row r="361" ht="15.75" customHeight="1"/>
    <ns0:row r="362" ht="15.75" customHeight="1"/>
    <ns0:row r="363" ht="15.75" customHeight="1"/>
    <ns0:row r="364" ht="15.75" customHeight="1"/>
    <ns0:row r="365" ht="15.75" customHeight="1"/>
    <ns0:row r="366" ht="15.75" customHeight="1"/>
    <ns0:row r="367" ht="15.75" customHeight="1"/>
    <ns0:row r="368" ht="15.75" customHeight="1"/>
    <ns0:row r="369" ht="15.75" customHeight="1"/>
    <ns0:row r="370" ht="15.75" customHeight="1"/>
    <ns0:row r="371" ht="15.75" customHeight="1"/>
    <ns0:row r="372" ht="15.75" customHeight="1"/>
    <ns0:row r="373" ht="15.75" customHeight="1"/>
    <ns0:row r="374" ht="15.75" customHeight="1"/>
    <ns0:row r="375" ht="15.75" customHeight="1"/>
    <ns0:row r="376" ht="15.75" customHeight="1"/>
    <ns0:row r="377" ht="15.75" customHeight="1"/>
    <ns0:row r="378" ht="15.75" customHeight="1"/>
    <ns0:row r="379" ht="15.75" customHeight="1"/>
    <ns0:row r="380" ht="15.75" customHeight="1"/>
    <ns0:row r="381" ht="15.75" customHeight="1"/>
    <ns0:row r="382" ht="15.75" customHeight="1"/>
    <ns0:row r="383" ht="15.75" customHeight="1"/>
    <ns0:row r="384" ht="15.75" customHeight="1"/>
    <ns0:row r="385" ht="15.75" customHeight="1"/>
    <ns0:row r="386" ht="15.75" customHeight="1"/>
    <ns0:row r="387" ht="15.75" customHeight="1"/>
    <ns0:row r="388" ht="15.75" customHeight="1"/>
    <ns0:row r="389" ht="15.75" customHeight="1"/>
    <ns0:row r="390" ht="15.75" customHeight="1"/>
    <ns0:row r="391" ht="15.75" customHeight="1"/>
    <ns0:row r="392" ht="15.75" customHeight="1"/>
    <ns0:row r="393" ht="15.75" customHeight="1"/>
    <ns0:row r="394" ht="15.75" customHeight="1"/>
    <ns0:row r="395" ht="15.75" customHeight="1"/>
    <ns0:row r="396" ht="15.75" customHeight="1"/>
    <ns0:row r="397" ht="15.75" customHeight="1"/>
    <ns0:row r="398" ht="15.75" customHeight="1"/>
    <ns0:row r="399" ht="15.75" customHeight="1"/>
    <ns0:row r="400" ht="15.75" customHeight="1"/>
    <ns0:row r="401" ht="15.75" customHeight="1"/>
    <ns0:row r="402" ht="15.75" customHeight="1"/>
    <ns0:row r="403" ht="15.75" customHeight="1"/>
    <ns0:row r="404" ht="15.75" customHeight="1"/>
    <ns0:row r="405" ht="15.75" customHeight="1"/>
    <ns0:row r="406" ht="15.75" customHeight="1"/>
    <ns0:row r="407" ht="15.75" customHeight="1"/>
    <ns0:row r="408" ht="15.75" customHeight="1"/>
    <ns0:row r="409" ht="15.75" customHeight="1"/>
    <ns0:row r="410" ht="15.75" customHeight="1"/>
    <ns0:row r="411" ht="15.75" customHeight="1"/>
    <ns0:row r="412" ht="15.75" customHeight="1"/>
    <ns0:row r="413" ht="15.75" customHeight="1"/>
    <ns0:row r="414" ht="15.75" customHeight="1"/>
    <ns0:row r="415" ht="15.75" customHeight="1"/>
    <ns0:row r="416" ht="15.75" customHeight="1"/>
    <ns0:row r="417" ht="15.75" customHeight="1"/>
    <ns0:row r="418" ht="15.75" customHeight="1"/>
    <ns0:row r="419" ht="15.75" customHeight="1"/>
    <ns0:row r="420" ht="15.75" customHeight="1"/>
    <ns0:row r="421" ht="15.75" customHeight="1"/>
    <ns0:row r="422" ht="15.75" customHeight="1"/>
    <ns0:row r="423" ht="15.75" customHeight="1"/>
    <ns0:row r="424" ht="15.75" customHeight="1"/>
    <ns0:row r="425" ht="15.75" customHeight="1"/>
    <ns0:row r="426" ht="15.75" customHeight="1"/>
    <ns0:row r="427" ht="15.75" customHeight="1"/>
    <ns0:row r="428" ht="15.75" customHeight="1"/>
    <ns0:row r="429" ht="15.75" customHeight="1"/>
    <ns0:row r="430" ht="15.75" customHeight="1"/>
    <ns0:row r="431" ht="15.75" customHeight="1"/>
    <ns0:row r="432" ht="15.75" customHeight="1"/>
    <ns0:row r="433" ht="15.75" customHeight="1"/>
    <ns0:row r="434" ht="15.75" customHeight="1"/>
    <ns0:row r="435" ht="15.75" customHeight="1"/>
    <ns0:row r="436" ht="15.75" customHeight="1"/>
    <ns0:row r="437" ht="15.75" customHeight="1"/>
    <ns0:row r="438" ht="15.75" customHeight="1"/>
    <ns0:row r="439" ht="15.75" customHeight="1"/>
    <ns0:row r="440" ht="15.75" customHeight="1"/>
    <ns0:row r="441" ht="15.75" customHeight="1"/>
    <ns0:row r="442" ht="15.75" customHeight="1"/>
    <ns0:row r="443" ht="15.75" customHeight="1"/>
    <ns0:row r="444" ht="15.75" customHeight="1"/>
    <ns0:row r="445" ht="15.75" customHeight="1"/>
    <ns0:row r="446" ht="15.75" customHeight="1"/>
    <ns0:row r="447" ht="15.75" customHeight="1"/>
    <ns0:row r="448" ht="15.75" customHeight="1"/>
    <ns0:row r="449" ht="15.75" customHeight="1"/>
    <ns0:row r="450" ht="15.75" customHeight="1"/>
    <ns0:row r="451" ht="15.75" customHeight="1"/>
    <ns0:row r="452" ht="15.75" customHeight="1"/>
    <ns0:row r="453" ht="15.75" customHeight="1"/>
    <ns0:row r="454" ht="15.75" customHeight="1"/>
    <ns0:row r="455" ht="15.75" customHeight="1"/>
    <ns0:row r="456" ht="15.75" customHeight="1"/>
    <ns0:row r="457" ht="15.75" customHeight="1"/>
    <ns0:row r="458" ht="15.75" customHeight="1"/>
    <ns0:row r="459" ht="15.75" customHeight="1"/>
    <ns0:row r="460" ht="15.75" customHeight="1"/>
    <ns0:row r="461" ht="15.75" customHeight="1"/>
    <ns0:row r="462" ht="15.75" customHeight="1"/>
    <ns0:row r="463" ht="15.75" customHeight="1"/>
    <ns0:row r="464" ht="15.75" customHeight="1"/>
    <ns0:row r="465" ht="15.75" customHeight="1"/>
    <ns0:row r="466" ht="15.75" customHeight="1"/>
    <ns0:row r="467" ht="15.75" customHeight="1"/>
    <ns0:row r="468" ht="15.75" customHeight="1"/>
    <ns0:row r="469" ht="15.75" customHeight="1"/>
    <ns0:row r="470" ht="15.75" customHeight="1"/>
    <ns0:row r="471" ht="15.75" customHeight="1"/>
    <ns0:row r="472" ht="15.75" customHeight="1"/>
    <ns0:row r="473" ht="15.75" customHeight="1"/>
    <ns0:row r="474" ht="15.75" customHeight="1"/>
    <ns0:row r="475" ht="15.75" customHeight="1"/>
    <ns0:row r="476" ht="15.75" customHeight="1"/>
    <ns0:row r="477" ht="15.75" customHeight="1"/>
    <ns0:row r="478" ht="15.75" customHeight="1"/>
    <ns0:row r="479" ht="15.75" customHeight="1"/>
    <ns0:row r="480" ht="15.75" customHeight="1"/>
    <ns0:row r="481" ht="15.75" customHeight="1"/>
    <ns0:row r="482" ht="15.75" customHeight="1"/>
    <ns0:row r="483" ht="15.75" customHeight="1"/>
    <ns0:row r="484" ht="15.75" customHeight="1"/>
    <ns0:row r="485" ht="15.75" customHeight="1"/>
    <ns0:row r="486" ht="15.75" customHeight="1"/>
    <ns0:row r="487" ht="15.75" customHeight="1"/>
    <ns0:row r="488" ht="15.75" customHeight="1"/>
    <ns0:row r="489" ht="15.75" customHeight="1"/>
    <ns0:row r="490" ht="15.75" customHeight="1"/>
    <ns0:row r="491" ht="15.75" customHeight="1"/>
    <ns0:row r="492" ht="15.75" customHeight="1"/>
    <ns0:row r="493" ht="15.75" customHeight="1"/>
    <ns0:row r="494" ht="15.75" customHeight="1"/>
    <ns0:row r="495" ht="15.75" customHeight="1"/>
    <ns0:row r="496" ht="15.75" customHeight="1"/>
    <ns0:row r="497" ht="15.75" customHeight="1"/>
    <ns0:row r="498" ht="15.75" customHeight="1"/>
    <ns0:row r="499" ht="15.75" customHeight="1"/>
    <ns0:row r="500" ht="15.75" customHeight="1"/>
    <ns0:row r="501" ht="15.75" customHeight="1"/>
    <ns0:row r="502" ht="15.75" customHeight="1"/>
    <ns0:row r="503" ht="15.75" customHeight="1"/>
    <ns0:row r="504" ht="15.75" customHeight="1"/>
    <ns0:row r="505" ht="15.75" customHeight="1"/>
    <ns0:row r="506" ht="15.75" customHeight="1"/>
    <ns0:row r="507" ht="15.75" customHeight="1"/>
    <ns0:row r="508" ht="15.75" customHeight="1"/>
    <ns0:row r="509" ht="15.75" customHeight="1"/>
    <ns0:row r="510" ht="15.75" customHeight="1"/>
    <ns0:row r="511" ht="15.75" customHeight="1"/>
    <ns0:row r="512" ht="15.75" customHeight="1"/>
    <ns0:row r="513" ht="15.75" customHeight="1"/>
    <ns0:row r="514" ht="15.75" customHeight="1"/>
    <ns0:row r="515" ht="15.75" customHeight="1"/>
    <ns0:row r="516" ht="15.75" customHeight="1"/>
    <ns0:row r="517" ht="15.75" customHeight="1"/>
    <ns0:row r="518" ht="15.75" customHeight="1"/>
    <ns0:row r="519" ht="15.75" customHeight="1"/>
    <ns0:row r="520" ht="15.75" customHeight="1"/>
    <ns0:row r="521" ht="15.75" customHeight="1"/>
    <ns0:row r="522" ht="15.75" customHeight="1"/>
    <ns0:row r="523" ht="15.75" customHeight="1"/>
    <ns0:row r="524" ht="15.75" customHeight="1"/>
    <ns0:row r="525" ht="15.75" customHeight="1"/>
    <ns0:row r="526" ht="15.75" customHeight="1"/>
    <ns0:row r="527" ht="15.75" customHeight="1"/>
    <ns0:row r="528" ht="15.75" customHeight="1"/>
    <ns0:row r="529" ht="15.75" customHeight="1"/>
    <ns0:row r="530" ht="15.75" customHeight="1"/>
    <ns0:row r="531" ht="15.75" customHeight="1"/>
    <ns0:row r="532" ht="15.75" customHeight="1"/>
    <ns0:row r="533" ht="15.75" customHeight="1"/>
    <ns0:row r="534" ht="15.75" customHeight="1"/>
    <ns0:row r="535" ht="15.75" customHeight="1"/>
    <ns0:row r="536" ht="15.75" customHeight="1"/>
    <ns0:row r="537" ht="15.75" customHeight="1"/>
    <ns0:row r="538" ht="15.75" customHeight="1"/>
    <ns0:row r="539" ht="15.75" customHeight="1"/>
    <ns0:row r="540" ht="15.75" customHeight="1"/>
    <ns0:row r="541" ht="15.75" customHeight="1"/>
    <ns0:row r="542" ht="15.75" customHeight="1"/>
    <ns0:row r="543" ht="15.75" customHeight="1"/>
    <ns0:row r="544" ht="15.75" customHeight="1"/>
    <ns0:row r="545" ht="15.75" customHeight="1"/>
    <ns0:row r="546" ht="15.75" customHeight="1"/>
    <ns0:row r="547" ht="15.75" customHeight="1"/>
    <ns0:row r="548" ht="15.75" customHeight="1"/>
    <ns0:row r="549" ht="15.75" customHeight="1"/>
    <ns0:row r="550" ht="15.75" customHeight="1"/>
    <ns0:row r="551" ht="15.75" customHeight="1"/>
    <ns0:row r="552" ht="15.75" customHeight="1"/>
    <ns0:row r="553" ht="15.75" customHeight="1"/>
    <ns0:row r="554" ht="15.75" customHeight="1"/>
    <ns0:row r="555" ht="15.75" customHeight="1"/>
    <ns0:row r="556" ht="15.75" customHeight="1"/>
    <ns0:row r="557" ht="15.75" customHeight="1"/>
    <ns0:row r="558" ht="15.75" customHeight="1"/>
    <ns0:row r="559" ht="15.75" customHeight="1"/>
    <ns0:row r="560" ht="15.75" customHeight="1"/>
    <ns0:row r="561" ht="15.75" customHeight="1"/>
    <ns0:row r="562" ht="15.75" customHeight="1"/>
    <ns0:row r="563" ht="15.75" customHeight="1"/>
    <ns0:row r="564" ht="15.75" customHeight="1"/>
    <ns0:row r="565" ht="15.75" customHeight="1"/>
    <ns0:row r="566" ht="15.75" customHeight="1"/>
    <ns0:row r="567" ht="15.75" customHeight="1"/>
    <ns0:row r="568" ht="15.75" customHeight="1"/>
    <ns0:row r="569" ht="15.75" customHeight="1"/>
    <ns0:row r="570" ht="15.75" customHeight="1"/>
    <ns0:row r="571" ht="15.75" customHeight="1"/>
    <ns0:row r="572" ht="15.75" customHeight="1"/>
    <ns0:row r="573" ht="15.75" customHeight="1"/>
    <ns0:row r="574" ht="15.75" customHeight="1"/>
    <ns0:row r="575" ht="15.75" customHeight="1"/>
    <ns0:row r="576" ht="15.75" customHeight="1"/>
    <ns0:row r="577" ht="15.75" customHeight="1"/>
    <ns0:row r="578" ht="15.75" customHeight="1"/>
    <ns0:row r="579" ht="15.75" customHeight="1"/>
    <ns0:row r="580" ht="15.75" customHeight="1"/>
    <ns0:row r="581" ht="15.75" customHeight="1"/>
    <ns0:row r="582" ht="15.75" customHeight="1"/>
    <ns0:row r="583" ht="15.75" customHeight="1"/>
    <ns0:row r="584" ht="15.75" customHeight="1"/>
    <ns0:row r="585" ht="15.75" customHeight="1"/>
    <ns0:row r="586" ht="15.75" customHeight="1"/>
    <ns0:row r="587" ht="15.75" customHeight="1"/>
    <ns0:row r="588" ht="15.75" customHeight="1"/>
    <ns0:row r="589" ht="15.75" customHeight="1"/>
    <ns0:row r="590" ht="15.75" customHeight="1"/>
    <ns0:row r="591" ht="15.75" customHeight="1"/>
    <ns0:row r="592" ht="15.75" customHeight="1"/>
    <ns0:row r="593" ht="15.75" customHeight="1"/>
    <ns0:row r="594" ht="15.75" customHeight="1"/>
    <ns0:row r="595" ht="15.75" customHeight="1"/>
    <ns0:row r="596" ht="15.75" customHeight="1"/>
    <ns0:row r="597" ht="15.75" customHeight="1"/>
    <ns0:row r="598" ht="15.75" customHeight="1"/>
    <ns0:row r="599" ht="15.75" customHeight="1"/>
    <ns0:row r="600" ht="15.75" customHeight="1"/>
    <ns0:row r="601" ht="15.75" customHeight="1"/>
    <ns0:row r="602" ht="15.75" customHeight="1"/>
    <ns0:row r="603" ht="15.75" customHeight="1"/>
    <ns0:row r="604" ht="15.75" customHeight="1"/>
    <ns0:row r="605" ht="15.75" customHeight="1"/>
    <ns0:row r="606" ht="15.75" customHeight="1"/>
    <ns0:row r="607" ht="15.75" customHeight="1"/>
    <ns0:row r="608" ht="15.75" customHeight="1"/>
    <ns0:row r="609" ht="15.75" customHeight="1"/>
    <ns0:row r="610" ht="15.75" customHeight="1"/>
    <ns0:row r="611" ht="15.75" customHeight="1"/>
    <ns0:row r="612" ht="15.75" customHeight="1"/>
    <ns0:row r="613" ht="15.75" customHeight="1"/>
    <ns0:row r="614" ht="15.75" customHeight="1"/>
    <ns0:row r="615" ht="15.75" customHeight="1"/>
    <ns0:row r="616" ht="15.75" customHeight="1"/>
    <ns0:row r="617" ht="15.75" customHeight="1"/>
    <ns0:row r="618" ht="15.75" customHeight="1"/>
    <ns0:row r="619" ht="15.75" customHeight="1"/>
    <ns0:row r="620" ht="15.75" customHeight="1"/>
    <ns0:row r="621" ht="15.75" customHeight="1"/>
    <ns0:row r="622" ht="15.75" customHeight="1"/>
    <ns0:row r="623" ht="15.75" customHeight="1"/>
    <ns0:row r="624" ht="15.75" customHeight="1"/>
    <ns0:row r="625" ht="15.75" customHeight="1"/>
    <ns0:row r="626" ht="15.75" customHeight="1"/>
    <ns0:row r="627" ht="15.75" customHeight="1"/>
    <ns0:row r="628" ht="15.75" customHeight="1"/>
    <ns0:row r="629" ht="15.75" customHeight="1"/>
    <ns0:row r="630" ht="15.75" customHeight="1"/>
    <ns0:row r="631" ht="15.75" customHeight="1"/>
    <ns0:row r="632" ht="15.75" customHeight="1"/>
    <ns0:row r="633" ht="15.75" customHeight="1"/>
    <ns0:row r="634" ht="15.75" customHeight="1"/>
    <ns0:row r="635" ht="15.75" customHeight="1"/>
    <ns0:row r="636" ht="15.75" customHeight="1"/>
    <ns0:row r="637" ht="15.75" customHeight="1"/>
    <ns0:row r="638" ht="15.75" customHeight="1"/>
    <ns0:row r="639" ht="15.75" customHeight="1"/>
    <ns0:row r="640" ht="15.75" customHeight="1"/>
    <ns0:row r="641" ht="15.75" customHeight="1"/>
    <ns0:row r="642" ht="15.75" customHeight="1"/>
    <ns0:row r="643" ht="15.75" customHeight="1"/>
    <ns0:row r="644" ht="15.75" customHeight="1"/>
    <ns0:row r="645" ht="15.75" customHeight="1"/>
    <ns0:row r="646" ht="15.75" customHeight="1"/>
    <ns0:row r="647" ht="15.75" customHeight="1"/>
    <ns0:row r="648" ht="15.75" customHeight="1"/>
    <ns0:row r="649" ht="15.75" customHeight="1"/>
    <ns0:row r="650" ht="15.75" customHeight="1"/>
    <ns0:row r="651" ht="15.75" customHeight="1"/>
    <ns0:row r="652" ht="15.75" customHeight="1"/>
    <ns0:row r="653" ht="15.75" customHeight="1"/>
    <ns0:row r="654" ht="15.75" customHeight="1"/>
    <ns0:row r="655" ht="15.75" customHeight="1"/>
    <ns0:row r="656" ht="15.75" customHeight="1"/>
    <ns0:row r="657" ht="15.75" customHeight="1"/>
    <ns0:row r="658" ht="15.75" customHeight="1"/>
    <ns0:row r="659" ht="15.75" customHeight="1"/>
    <ns0:row r="660" ht="15.75" customHeight="1"/>
    <ns0:row r="661" ht="15.75" customHeight="1"/>
    <ns0:row r="662" ht="15.75" customHeight="1"/>
    <ns0:row r="663" ht="15.75" customHeight="1"/>
    <ns0:row r="664" ht="15.75" customHeight="1"/>
    <ns0:row r="665" ht="15.75" customHeight="1"/>
    <ns0:row r="666" ht="15.75" customHeight="1"/>
    <ns0:row r="667" ht="15.75" customHeight="1"/>
    <ns0:row r="668" ht="15.75" customHeight="1"/>
    <ns0:row r="669" ht="15.75" customHeight="1"/>
    <ns0:row r="670" ht="15.75" customHeight="1"/>
    <ns0:row r="671" ht="15.75" customHeight="1"/>
    <ns0:row r="672" ht="15.75" customHeight="1"/>
    <ns0:row r="673" ht="15.75" customHeight="1"/>
    <ns0:row r="674" ht="15.75" customHeight="1"/>
    <ns0:row r="675" ht="15.75" customHeight="1"/>
    <ns0:row r="676" ht="15.75" customHeight="1"/>
    <ns0:row r="677" ht="15.75" customHeight="1"/>
    <ns0:row r="678" ht="15.75" customHeight="1"/>
    <ns0:row r="679" ht="15.75" customHeight="1"/>
    <ns0:row r="680" ht="15.75" customHeight="1"/>
    <ns0:row r="681" ht="15.75" customHeight="1"/>
    <ns0:row r="682" ht="15.75" customHeight="1"/>
    <ns0:row r="683" ht="15.75" customHeight="1"/>
    <ns0:row r="684" ht="15.75" customHeight="1"/>
    <ns0:row r="685" ht="15.75" customHeight="1"/>
    <ns0:row r="686" ht="15.75" customHeight="1"/>
    <ns0:row r="687" ht="15.75" customHeight="1"/>
    <ns0:row r="688" ht="15.75" customHeight="1"/>
    <ns0:row r="689" ht="15.75" customHeight="1"/>
    <ns0:row r="690" ht="15.75" customHeight="1"/>
    <ns0:row r="691" ht="15.75" customHeight="1"/>
    <ns0:row r="692" ht="15.75" customHeight="1"/>
    <ns0:row r="693" ht="15.75" customHeight="1"/>
    <ns0:row r="694" ht="15.75" customHeight="1"/>
    <ns0:row r="695" ht="15.75" customHeight="1"/>
    <ns0:row r="696" ht="15.75" customHeight="1"/>
    <ns0:row r="697" ht="15.75" customHeight="1"/>
    <ns0:row r="698" ht="15.75" customHeight="1"/>
    <ns0:row r="699" ht="15.75" customHeight="1"/>
    <ns0:row r="700" ht="15.75" customHeight="1"/>
    <ns0:row r="701" ht="15.75" customHeight="1"/>
    <ns0:row r="702" ht="15.75" customHeight="1"/>
    <ns0:row r="703" ht="15.75" customHeight="1"/>
    <ns0:row r="704" ht="15.75" customHeight="1"/>
    <ns0:row r="705" ht="15.75" customHeight="1"/>
    <ns0:row r="706" ht="15.75" customHeight="1"/>
    <ns0:row r="707" ht="15.75" customHeight="1"/>
    <ns0:row r="708" ht="15.75" customHeight="1"/>
    <ns0:row r="709" ht="15.75" customHeight="1"/>
    <ns0:row r="710" ht="15.75" customHeight="1"/>
    <ns0:row r="711" ht="15.75" customHeight="1"/>
    <ns0:row r="712" ht="15.75" customHeight="1"/>
    <ns0:row r="713" ht="15.75" customHeight="1"/>
    <ns0:row r="714" ht="15.75" customHeight="1"/>
    <ns0:row r="715" ht="15.75" customHeight="1"/>
    <ns0:row r="716" ht="15.75" customHeight="1"/>
    <ns0:row r="717" ht="15.75" customHeight="1"/>
    <ns0:row r="718" ht="15.75" customHeight="1"/>
    <ns0:row r="719" ht="15.75" customHeight="1"/>
    <ns0:row r="720" ht="15.75" customHeight="1"/>
    <ns0:row r="721" ht="15.75" customHeight="1"/>
    <ns0:row r="722" ht="15.75" customHeight="1"/>
    <ns0:row r="723" ht="15.75" customHeight="1"/>
    <ns0:row r="724" ht="15.75" customHeight="1"/>
    <ns0:row r="725" ht="15.75" customHeight="1"/>
    <ns0:row r="726" ht="15.75" customHeight="1"/>
    <ns0:row r="727" ht="15.75" customHeight="1"/>
    <ns0:row r="728" ht="15.75" customHeight="1"/>
    <ns0:row r="729" ht="15.75" customHeight="1"/>
    <ns0:row r="730" ht="15.75" customHeight="1"/>
    <ns0:row r="731" ht="15.75" customHeight="1"/>
    <ns0:row r="732" ht="15.75" customHeight="1"/>
    <ns0:row r="733" ht="15.75" customHeight="1"/>
    <ns0:row r="734" ht="15.75" customHeight="1"/>
    <ns0:row r="735" ht="15.75" customHeight="1"/>
    <ns0:row r="736" ht="15.75" customHeight="1"/>
    <ns0:row r="737" ht="15.75" customHeight="1"/>
    <ns0:row r="738" ht="15.75" customHeight="1"/>
    <ns0:row r="739" ht="15.75" customHeight="1"/>
    <ns0:row r="740" ht="15.75" customHeight="1"/>
    <ns0:row r="741" ht="15.75" customHeight="1"/>
    <ns0:row r="742" ht="15.75" customHeight="1"/>
    <ns0:row r="743" ht="15.75" customHeight="1"/>
    <ns0:row r="744" ht="15.75" customHeight="1"/>
    <ns0:row r="745" ht="15.75" customHeight="1"/>
    <ns0:row r="746" ht="15.75" customHeight="1"/>
    <ns0:row r="747" ht="15.75" customHeight="1"/>
    <ns0:row r="748" ht="15.75" customHeight="1"/>
    <ns0:row r="749" ht="15.75" customHeight="1"/>
    <ns0:row r="750" ht="15.75" customHeight="1"/>
    <ns0:row r="751" ht="15.75" customHeight="1"/>
    <ns0:row r="752" ht="15.75" customHeight="1"/>
    <ns0:row r="753" ht="15.75" customHeight="1"/>
    <ns0:row r="754" ht="15.75" customHeight="1"/>
    <ns0:row r="755" ht="15.75" customHeight="1"/>
    <ns0:row r="756" ht="15.75" customHeight="1"/>
    <ns0:row r="757" ht="15.75" customHeight="1"/>
    <ns0:row r="758" ht="15.75" customHeight="1"/>
    <ns0:row r="759" ht="15.75" customHeight="1"/>
    <ns0:row r="760" ht="15.75" customHeight="1"/>
    <ns0:row r="761" ht="15.75" customHeight="1"/>
    <ns0:row r="762" ht="15.75" customHeight="1"/>
    <ns0:row r="763" ht="15.75" customHeight="1"/>
    <ns0:row r="764" ht="15.75" customHeight="1"/>
    <ns0:row r="765" ht="15.75" customHeight="1"/>
    <ns0:row r="766" ht="15.75" customHeight="1"/>
    <ns0:row r="767" ht="15.75" customHeight="1"/>
    <ns0:row r="768" ht="15.75" customHeight="1"/>
    <ns0:row r="769" ht="15.75" customHeight="1"/>
    <ns0:row r="770" ht="15.75" customHeight="1"/>
    <ns0:row r="771" ht="15.75" customHeight="1"/>
    <ns0:row r="772" ht="15.75" customHeight="1"/>
    <ns0:row r="773" ht="15.75" customHeight="1"/>
    <ns0:row r="774" ht="15.75" customHeight="1"/>
    <ns0:row r="775" ht="15.75" customHeight="1"/>
    <ns0:row r="776" ht="15.75" customHeight="1"/>
    <ns0:row r="777" ht="15.75" customHeight="1"/>
    <ns0:row r="778" ht="15.75" customHeight="1"/>
    <ns0:row r="779" ht="15.75" customHeight="1"/>
    <ns0:row r="780" ht="15.75" customHeight="1"/>
    <ns0:row r="781" ht="15.75" customHeight="1"/>
    <ns0:row r="782" ht="15.75" customHeight="1"/>
    <ns0:row r="783" ht="15.75" customHeight="1"/>
    <ns0:row r="784" ht="15.75" customHeight="1"/>
    <ns0:row r="785" ht="15.75" customHeight="1"/>
    <ns0:row r="786" ht="15.75" customHeight="1"/>
    <ns0:row r="787" ht="15.75" customHeight="1"/>
    <ns0:row r="788" ht="15.75" customHeight="1"/>
    <ns0:row r="789" ht="15.75" customHeight="1"/>
    <ns0:row r="790" ht="15.75" customHeight="1"/>
    <ns0:row r="791" ht="15.75" customHeight="1"/>
    <ns0:row r="792" ht="15.75" customHeight="1"/>
    <ns0:row r="793" ht="15.75" customHeight="1"/>
    <ns0:row r="794" ht="15.75" customHeight="1"/>
    <ns0:row r="795" ht="15.75" customHeight="1"/>
    <ns0:row r="796" ht="15.75" customHeight="1"/>
    <ns0:row r="797" ht="15.75" customHeight="1"/>
    <ns0:row r="798" ht="15.75" customHeight="1"/>
    <ns0:row r="799" ht="15.75" customHeight="1"/>
    <ns0:row r="800" ht="15.75" customHeight="1"/>
    <ns0:row r="801" ht="15.75" customHeight="1"/>
    <ns0:row r="802" ht="15.75" customHeight="1"/>
    <ns0:row r="803" ht="15.75" customHeight="1"/>
    <ns0:row r="804" ht="15.75" customHeight="1"/>
    <ns0:row r="805" ht="15.75" customHeight="1"/>
    <ns0:row r="806" ht="15.75" customHeight="1"/>
    <ns0:row r="807" ht="15.75" customHeight="1"/>
    <ns0:row r="808" ht="15.75" customHeight="1"/>
    <ns0:row r="809" ht="15.75" customHeight="1"/>
    <ns0:row r="810" ht="15.75" customHeight="1"/>
    <ns0:row r="811" ht="15.75" customHeight="1"/>
    <ns0:row r="812" ht="15.75" customHeight="1"/>
    <ns0:row r="813" ht="15.75" customHeight="1"/>
    <ns0:row r="814" ht="15.75" customHeight="1"/>
    <ns0:row r="815" ht="15.75" customHeight="1"/>
    <ns0:row r="816" ht="15.75" customHeight="1"/>
    <ns0:row r="817" ht="15.75" customHeight="1"/>
    <ns0:row r="818" ht="15.75" customHeight="1"/>
    <ns0:row r="819" ht="15.75" customHeight="1"/>
    <ns0:row r="820" ht="15.75" customHeight="1"/>
    <ns0:row r="821" ht="15.75" customHeight="1"/>
    <ns0:row r="822" ht="15.75" customHeight="1"/>
    <ns0:row r="823" ht="15.75" customHeight="1"/>
    <ns0:row r="824" ht="15.75" customHeight="1"/>
    <ns0:row r="825" ht="15.75" customHeight="1"/>
    <ns0:row r="826" ht="15.75" customHeight="1"/>
    <ns0:row r="827" ht="15.75" customHeight="1"/>
    <ns0:row r="828" ht="15.75" customHeight="1"/>
    <ns0:row r="829" ht="15.75" customHeight="1"/>
    <ns0:row r="830" ht="15.75" customHeight="1"/>
    <ns0:row r="831" ht="15.75" customHeight="1"/>
    <ns0:row r="832" ht="15.75" customHeight="1"/>
    <ns0:row r="833" ht="15.75" customHeight="1"/>
    <ns0:row r="834" ht="15.75" customHeight="1"/>
    <ns0:row r="835" ht="15.75" customHeight="1"/>
    <ns0:row r="836" ht="15.75" customHeight="1"/>
    <ns0:row r="837" ht="15.75" customHeight="1"/>
    <ns0:row r="838" ht="15.75" customHeight="1"/>
    <ns0:row r="839" ht="15.75" customHeight="1"/>
    <ns0:row r="840" ht="15.75" customHeight="1"/>
    <ns0:row r="841" ht="15.75" customHeight="1"/>
    <ns0:row r="842" ht="15.75" customHeight="1"/>
    <ns0:row r="843" ht="15.75" customHeight="1"/>
    <ns0:row r="844" ht="15.75" customHeight="1"/>
    <ns0:row r="845" ht="15.75" customHeight="1"/>
    <ns0:row r="846" ht="15.75" customHeight="1"/>
    <ns0:row r="847" ht="15.75" customHeight="1"/>
    <ns0:row r="848" ht="15.75" customHeight="1"/>
    <ns0:row r="849" ht="15.75" customHeight="1"/>
    <ns0:row r="850" ht="15.75" customHeight="1"/>
    <ns0:row r="851" ht="15.75" customHeight="1"/>
    <ns0:row r="852" ht="15.75" customHeight="1"/>
    <ns0:row r="853" ht="15.75" customHeight="1"/>
    <ns0:row r="854" ht="15.75" customHeight="1"/>
    <ns0:row r="855" ht="15.75" customHeight="1"/>
    <ns0:row r="856" ht="15.75" customHeight="1"/>
    <ns0:row r="857" ht="15.75" customHeight="1"/>
    <ns0:row r="858" ht="15.75" customHeight="1"/>
    <ns0:row r="859" ht="15.75" customHeight="1"/>
    <ns0:row r="860" ht="15.75" customHeight="1"/>
    <ns0:row r="861" ht="15.75" customHeight="1"/>
    <ns0:row r="862" ht="15.75" customHeight="1"/>
    <ns0:row r="863" ht="15.75" customHeight="1"/>
    <ns0:row r="864" ht="15.75" customHeight="1"/>
    <ns0:row r="865" ht="15.75" customHeight="1"/>
    <ns0:row r="866" ht="15.75" customHeight="1"/>
    <ns0:row r="867" ht="15.75" customHeight="1"/>
    <ns0:row r="868" ht="15.75" customHeight="1"/>
    <ns0:row r="869" ht="15.75" customHeight="1"/>
    <ns0:row r="870" ht="15.75" customHeight="1"/>
    <ns0:row r="871" ht="15.75" customHeight="1"/>
    <ns0:row r="872" ht="15.75" customHeight="1"/>
    <ns0:row r="873" ht="15.75" customHeight="1"/>
    <ns0:row r="874" ht="15.75" customHeight="1"/>
    <ns0:row r="875" ht="15.75" customHeight="1"/>
    <ns0:row r="876" ht="15.75" customHeight="1"/>
    <ns0:row r="877" ht="15.75" customHeight="1"/>
    <ns0:row r="878" ht="15.75" customHeight="1"/>
    <ns0:row r="879" ht="15.75" customHeight="1"/>
    <ns0:row r="880" ht="15.75" customHeight="1"/>
    <ns0:row r="881" ht="15.75" customHeight="1"/>
    <ns0:row r="882" ht="15.75" customHeight="1"/>
    <ns0:row r="883" ht="15.75" customHeight="1"/>
    <ns0:row r="884" ht="15.75" customHeight="1"/>
    <ns0:row r="885" ht="15.75" customHeight="1"/>
    <ns0:row r="886" ht="15.75" customHeight="1"/>
    <ns0:row r="887" ht="15.75" customHeight="1"/>
    <ns0:row r="888" ht="15.75" customHeight="1"/>
    <ns0:row r="889" ht="15.75" customHeight="1"/>
    <ns0:row r="890" ht="15.75" customHeight="1"/>
    <ns0:row r="891" ht="15.75" customHeight="1"/>
    <ns0:row r="892" ht="15.75" customHeight="1"/>
    <ns0:row r="893" ht="15.75" customHeight="1"/>
    <ns0:row r="894" ht="15.75" customHeight="1"/>
    <ns0:row r="895" ht="15.75" customHeight="1"/>
    <ns0:row r="896" ht="15.75" customHeight="1"/>
    <ns0:row r="897" ht="15.75" customHeight="1"/>
    <ns0:row r="898" ht="15.75" customHeight="1"/>
    <ns0:row r="899" ht="15.75" customHeight="1"/>
    <ns0:row r="900" ht="15.75" customHeight="1"/>
    <ns0:row r="901" ht="15.75" customHeight="1"/>
    <ns0:row r="902" ht="15.75" customHeight="1"/>
    <ns0:row r="903" ht="15.75" customHeight="1"/>
    <ns0:row r="904" ht="15.75" customHeight="1"/>
    <ns0:row r="905" ht="15.75" customHeight="1"/>
    <ns0:row r="906" ht="15.75" customHeight="1"/>
    <ns0:row r="907" ht="15.75" customHeight="1"/>
    <ns0:row r="908" ht="15.75" customHeight="1"/>
    <ns0:row r="909" ht="15.75" customHeight="1"/>
    <ns0:row r="910" ht="15.75" customHeight="1"/>
    <ns0:row r="911" ht="15.75" customHeight="1"/>
    <ns0:row r="912" ht="15.75" customHeight="1"/>
    <ns0:row r="913" ht="15.75" customHeight="1"/>
    <ns0:row r="914" ht="15.75" customHeight="1"/>
    <ns0:row r="915" ht="15.75" customHeight="1"/>
    <ns0:row r="916" ht="15.75" customHeight="1"/>
    <ns0:row r="917" ht="15.75" customHeight="1"/>
    <ns0:row r="918" ht="15.75" customHeight="1"/>
    <ns0:row r="919" ht="15.75" customHeight="1"/>
    <ns0:row r="920" ht="15.75" customHeight="1"/>
    <ns0:row r="921" ht="15.75" customHeight="1"/>
    <ns0:row r="922" ht="15.75" customHeight="1"/>
    <ns0:row r="923" ht="15.75" customHeight="1"/>
    <ns0:row r="924" ht="15.75" customHeight="1"/>
    <ns0:row r="925" ht="15.75" customHeight="1"/>
    <ns0:row r="926" ht="15.75" customHeight="1"/>
    <ns0:row r="927" ht="15.75" customHeight="1"/>
    <ns0:row r="928" ht="15.75" customHeight="1"/>
    <ns0:row r="929" ht="15.75" customHeight="1"/>
    <ns0:row r="930" ht="15.75" customHeight="1"/>
    <ns0:row r="931" ht="15.75" customHeight="1"/>
    <ns0:row r="932" ht="15.75" customHeight="1"/>
    <ns0:row r="933" ht="15.75" customHeight="1"/>
    <ns0:row r="934" ht="15.75" customHeight="1"/>
    <ns0:row r="935" ht="15.75" customHeight="1"/>
    <ns0:row r="936" ht="15.75" customHeight="1"/>
    <ns0:row r="937" ht="15.75" customHeight="1"/>
    <ns0:row r="938" ht="15.75" customHeight="1"/>
    <ns0:row r="939" ht="15.75" customHeight="1"/>
    <ns0:row r="940" ht="15.75" customHeight="1"/>
    <ns0:row r="941" ht="15.75" customHeight="1"/>
    <ns0:row r="942" ht="15.75" customHeight="1"/>
    <ns0:row r="943" ht="15.75" customHeight="1"/>
    <ns0:row r="944" ht="15.75" customHeight="1"/>
    <ns0:row r="945" ht="15.75" customHeight="1"/>
    <ns0:row r="946" ht="15.75" customHeight="1"/>
    <ns0:row r="947" ht="15.75" customHeight="1"/>
    <ns0:row r="948" ht="15.75" customHeight="1"/>
    <ns0:row r="949" ht="15.75" customHeight="1"/>
    <ns0:row r="950" ht="15.75" customHeight="1"/>
    <ns0:row r="951" ht="15.75" customHeight="1"/>
    <ns0:row r="952" ht="15.75" customHeight="1"/>
    <ns0:row r="953" ht="15.75" customHeight="1"/>
    <ns0:row r="954" ht="15.75" customHeight="1"/>
    <ns0:row r="955" ht="15.75" customHeight="1"/>
    <ns0:row r="956" ht="15.75" customHeight="1"/>
    <ns0:row r="957" ht="15.75" customHeight="1"/>
    <ns0:row r="958" ht="15.75" customHeight="1"/>
    <ns0:row r="959" ht="15.75" customHeight="1"/>
    <ns0:row r="960" ht="15.75" customHeight="1"/>
    <ns0:row r="961" ht="15.75" customHeight="1"/>
    <ns0:row r="962" ht="15.75" customHeight="1"/>
    <ns0:row r="963" ht="15.75" customHeight="1"/>
    <ns0:row r="964" ht="15.75" customHeight="1"/>
    <ns0:row r="965" ht="15.75" customHeight="1"/>
    <ns0:row r="966" ht="15.75" customHeight="1"/>
    <ns0:row r="967" ht="15.75" customHeight="1"/>
    <ns0:row r="968" ht="15.75" customHeight="1"/>
    <ns0:row r="969" ht="15.75" customHeight="1"/>
    <ns0:row r="970" ht="15.75" customHeight="1"/>
    <ns0:row r="971" ht="15.75" customHeight="1"/>
    <ns0:row r="972" ht="15.75" customHeight="1"/>
    <ns0:row r="973" ht="15.75" customHeight="1"/>
    <ns0:row r="974" ht="15.75" customHeight="1"/>
    <ns0:row r="975" ht="15.75" customHeight="1"/>
    <ns0:row r="976" ht="15.75" customHeight="1"/>
    <ns0:row r="977" ht="15.75" customHeight="1"/>
    <ns0:row r="978" ht="15.75" customHeight="1"/>
    <ns0:row r="979" ht="15.75" customHeight="1"/>
    <ns0:row r="980" ht="15.75" customHeight="1"/>
    <ns0:row r="981" ht="15.75" customHeight="1"/>
    <ns0:row r="982" ht="15.75" customHeight="1"/>
    <ns0:row r="983" ht="15.75" customHeight="1"/>
    <ns0:row r="984" ht="15.75" customHeight="1"/>
    <ns0:row r="985" ht="15.75" customHeight="1"/>
    <ns0:row r="986" ht="15.75" customHeight="1"/>
    <ns0:row r="987" ht="15.75" customHeight="1"/>
    <ns0:row r="988" ht="15.75" customHeight="1"/>
    <ns0:row r="989" ht="15.75" customHeight="1"/>
    <ns0:row r="990" ht="15.75" customHeight="1"/>
    <ns0:row r="991" ht="15.75" customHeight="1"/>
    <ns0:row r="992" ht="15.75" customHeight="1"/>
    <ns0:row r="993" ht="15.75" customHeight="1"/>
    <ns0:row r="994" ht="15.75" customHeight="1"/>
    <ns0:row r="995" ht="15.75" customHeight="1"/>
    <ns0:row r="996" ht="15.75" customHeight="1"/>
    <ns0:row r="997" ht="15.75" customHeight="1"/>
    <ns0:row r="998" ht="15.75" customHeight="1"/>
    <ns0:row r="999" ht="15.75" customHeight="1"/>
    <ns0:row r="1000" ht="15.75" customHeight="1"/>
  </ns0:sheetData>
  <ns0:sheetProtection sheet="1" objects="1" scenarios="1" sort="1" insertRows="1" deleteRows="1" selectLockedCells="0" selectUnlockedCells="0" formatColumns="0"/>
  <ns0:pageMargins left="0.7" right="0.7" top="0.75" bottom="0.75" header="0.3" footer="0.3"/>
</ns0:worksheet>
</file>

<file path=xl/worksheets/sheet2.xml><?xml version="1.0" encoding="utf-8"?>
<ns0:worksheet xmlns:ns0="http://schemas.openxmlformats.org/spreadsheetml/2006/main">
  <ns0:sheetPr>
    <ns0:tabColor rgb="FF1B4332"/>
  </ns0:sheetPr>
  <ns0:sheetViews>
    <ns0:sheetView showGridLines="0" workbookViewId="0" zoomScale="85">
      <ns0:pane ySplit="5" topLeftCell="A6" activePane="bottomLeft" state="frozen"/>
    </ns0:sheetView>
  </ns0:sheetViews>
  <ns0:sheetFormatPr defaultColWidth="14.430000305175781" defaultRowHeight="15"/>
  <ns0:cols>
    <ns0:col min="1" max="1" width="30" customWidth="1"/>
    <ns0:col min="2" max="2" width="17" customWidth="1"/>
    <ns0:col min="3" max="4" width="14" customWidth="1"/>
    <ns0:col min="5" max="5" width="34" customWidth="1"/>
    <ns0:col min="6" max="6" width="17" customWidth="1"/>
    <ns0:col min="7" max="7" width="6" hidden="1" customWidth="1"/>
    <ns0:col min="8" max="26" width="8.710000038146973" customWidth="1"/>
  </ns0:cols>
  <ns0:sheetData>
    <ns0:row r="1" ht="40" customHeight="1">
      <ns0:c r="A1" s="110" t="s">
        <ns0:v>24</ns0:v>
      </ns0:c>
      <ns0:c r="B1" s="111"/>
      <ns0:c r="C1" s="111"/>
      <ns0:c r="D1" s="111"/>
      <ns0:c r="E1" s="111"/>
      <ns0:c r="F1" s="111"/>
      <ns0:c r="G1" s="52"/>
    </ns0:row>
    <ns0:row r="2" ht="36" customHeight="1">
      <ns0:c r="A2" s="106" t="str">
        <ns0:v>Set the week and business in the cream cells. Record products, stock, sales and expenses in the white cells on their tabs.</ns0:v>
      </ns0:c>
      <ns0:c r="B2" s="105"/>
      <ns0:c r="C2" s="105"/>
      <ns0:c r="D2" s="105"/>
      <ns0:c r="E2" s="105"/>
      <ns0:c r="F2" s="105"/>
      <ns0:c r="G2" s="52"/>
    </ns0:row>
    <ns0:row r="3">
      <ns0:c r="A3" s="52"/>
      <ns0:c r="B3" s="52"/>
      <ns0:c r="C3" s="52"/>
      <ns0:c r="D3" s="52"/>
      <ns0:c r="E3" s="52"/>
      <ns0:c r="F3" s="52"/>
      <ns0:c r="G3" s="52"/>
    </ns0:row>
    <ns0:row r="4">
      <ns0:c r="A4" s="63" t="s">
        <ns0:v>25</ns0:v>
      </ns0:c>
      <ns0:c r="B4" s="200"/>
      <ns0:c r="C4" s="52"/>
      <ns0:c r="D4" s="52"/>
      <ns0:c r="E4" s="63" t="s">
        <ns0:v>26</ns0:v>
      </ns0:c>
      <ns0:c r="F4" s="65" t="str">
        <ns0:f>IF(ISNUMBER(B4),B4+6,"")</ns0:f>
      </ns0:c>
      <ns0:c r="G4" s="52"/>
    </ns0:row>
    <ns0:row r="5">
      <ns0:c r="A5" s="63" t="s">
        <ns0:v>27</ns0:v>
      </ns0:c>
      <ns0:c r="B5" s="202"/>
      <ns0:c r="C5" s="203"/>
      <ns0:c r="D5" s="204"/>
      <ns0:c r="E5" s="63" t="s">
        <ns0:v>28</ns0:v>
      </ns0:c>
      <ns0:c r="F5" s="205"/>
      <ns0:c r="G5" s="52"/>
    </ns0:row>
    <ns0:row r="6">
      <ns0:c r="A6" s="52"/>
      <ns0:c r="B6" s="52"/>
      <ns0:c r="C6" s="52"/>
      <ns0:c r="D6" s="52"/>
      <ns0:c r="E6" s="52"/>
      <ns0:c r="F6" s="52"/>
      <ns0:c r="G6" s="52"/>
    </ns0:row>
    <ns0:row r="7">
      <ns0:c r="A7" s="70" t="s">
        <ns0:v>29</ns0:v>
      </ns0:c>
      <ns0:c r="B7" s="58"/>
      <ns0:c r="C7" s="52"/>
      <ns0:c r="D7" s="52"/>
      <ns0:c r="E7" s="70" t="s">
        <ns0:v>30</ns0:v>
      </ns0:c>
      <ns0:c r="F7" s="58"/>
      <ns0:c r="G7" s="52"/>
    </ns0:row>
    <ns0:row r="8">
      <ns0:c r="A8" s="71" t="s">
        <ns0:v>31</ns0:v>
      </ns0:c>
      <ns0:c r="B8" s="72" t="str">
        <ns0:f>IF(F8=0,"Set up Products",IF(F17&gt;0,"Fix inputs",SUM(Sales!$G$4:$G$303)))</ns0:f>
        <ns0:v>Set up Products</ns0:v>
      </ns0:c>
      <ns0:c r="C8" s="52"/>
      <ns0:c r="D8" s="52"/>
      <ns0:c r="E8" s="71" t="s">
        <ns0:v>32</ns0:v>
      </ns0:c>
      <ns0:c r="F8" s="73" t="n">
        <ns0:f>COUNTIF(Products!$I$4:$I$303,"Ready")</ns0:f>
        <ns0:v>0</ns0:v>
      </ns0:c>
      <ns0:c r="G8" s="52"/>
    </ns0:row>
    <ns0:row r="9">
      <ns0:c r="A9" s="71" t="s">
        <ns0:v>33</ns0:v>
      </ns0:c>
      <ns0:c r="B9" s="72" t="str">
        <ns0:f>IF(F8=0,"Set up Products",IF(F17&gt;0,"Fix inputs",SUM(Sales!$H$4:$H$303)))</ns0:f>
        <ns0:v>Set up Products</ns0:v>
      </ns0:c>
      <ns0:c r="C9" s="52"/>
      <ns0:c r="D9" s="52"/>
      <ns0:c r="E9" s="71" t="s">
        <ns0:v>34</ns0:v>
      </ns0:c>
      <ns0:c r="F9" s="73" t="n">
        <ns0:f>COUNT(Stock!S4:S303)</ns0:f>
        <ns0:v>0</ns0:v>
      </ns0:c>
      <ns0:c r="G9" s="52"/>
    </ns0:row>
    <ns0:row r="10">
      <ns0:c r="A10" s="71" t="s">
        <ns0:v>35</ns0:v>
      </ns0:c>
      <ns0:c r="B10" s="72" t="str">
        <ns0:f>IF(COUNT(B8:B9)&lt;2,"",B8-B9)</ns0:f>
      </ns0:c>
      <ns0:c r="C10" s="52"/>
      <ns0:c r="D10" s="52"/>
      <ns0:c r="E10" s="71" t="s">
        <ns0:v>36</ns0:v>
      </ns0:c>
      <ns0:c r="F10" s="73" t="n">
        <ns0:f>MAX(0,F8-F9)</ns0:f>
        <ns0:v>0</ns0:v>
      </ns0:c>
      <ns0:c r="G10" s="52"/>
    </ns0:row>
    <ns0:row r="11">
      <ns0:c r="A11" s="71" t="s">
        <ns0:v>37</ns0:v>
      </ns0:c>
      <ns0:c r="B11" s="72" t="str">
        <ns0:f>IF(F8=0,"Set up Products",IF(F17&gt;0,"Fix inputs",SUM(Stock!$U$4:$U$303)))</ns0:f>
        <ns0:v>Set up Products</ns0:v>
      </ns0:c>
      <ns0:c r="C11" s="52"/>
      <ns0:c r="D11" s="52"/>
      <ns0:c r="E11" s="71" t="s">
        <ns0:v>38</ns0:v>
      </ns0:c>
      <ns0:c r="F11" s="73" t="n">
        <ns0:f>COUNTIF(Stock!$O$4:$O$303,"Restock")</ns0:f>
        <ns0:v>0</ns0:v>
      </ns0:c>
      <ns0:c r="G11" s="52"/>
    </ns0:row>
    <ns0:row r="12">
      <ns0:c r="A12" s="71" t="s">
        <ns0:v>39</ns0:v>
      </ns0:c>
      <ns0:c r="B12" s="72" t="str">
        <ns0:f>IF(NOT(ISNUMBER(B4)),"Set week",IF(F18&gt;0,"Fix expenses",SUMIFS(Expenses!$D$4:$D$503,Expenses!$G$4:$G$503,"Ready")))</ns0:f>
        <ns0:v>Set week</ns0:v>
      </ns0:c>
      <ns0:c r="C12" s="52"/>
      <ns0:c r="D12" s="52"/>
      <ns0:c r="E12" s="71" t="s">
        <ns0:v>40</ns0:v>
      </ns0:c>
      <ns0:c r="F12" s="74" t="str">
        <ns0:f>IF(F8=0,"",IF(F17&gt;0,"Fix inputs",SUM(Stock!$R$4:$R$303)))</ns0:f>
      </ns0:c>
      <ns0:c r="G12" s="52"/>
    </ns0:row>
    <ns0:row r="13" ht="32" customHeight="1">
      <ns0:c r="A13" s="114" t="s">
        <ns0:v>41</ns0:v>
      </ns0:c>
      <ns0:c r="B13" s="115" t="str">
        <ns0:f>IF(COUNT(B10:B12)&lt;3,"Not ready",B10-B11-B12)</ns0:f>
        <ns0:v>Not ready</ns0:v>
      </ns0:c>
      <ns0:c r="C13" s="52"/>
      <ns0:c r="D13" s="52"/>
      <ns0:c r="E13" s="71" t="s">
        <ns0:v>42</ns0:v>
      </ns0:c>
      <ns0:c r="F13" s="74" t="str">
        <ns0:f>IF(F9=0,"Not counted",SUM(Stock!$S$4:$S$303))</ns0:f>
        <ns0:v>Not counted</ns0:v>
      </ns0:c>
      <ns0:c r="G13" s="52"/>
    </ns0:row>
    <ns0:row r="14">
      <ns0:c r="A14" s="71" t="s">
        <ns0:v>43</ns0:v>
      </ns0:c>
      <ns0:c r="B14" s="77" t="str">
        <ns0:f>IF(AND(ISNUMBER(B13),ISNUMBER(B8)),IF(B8=0,"No sales",B13/B8),"Not ready")</ns0:f>
        <ns0:v>Not ready</ns0:v>
      </ns0:c>
      <ns0:c r="C14" s="52"/>
      <ns0:c r="D14" s="52"/>
      <ns0:c r="E14" s="71" t="s">
        <ns0:v>44</ns0:v>
      </ns0:c>
      <ns0:c r="F14" s="74" t="str">
        <ns0:f>IF(F9=0,"Not counted",SUM(Stock!$T$4:$T$303))</ns0:f>
        <ns0:v>Not counted</ns0:v>
      </ns0:c>
      <ns0:c r="G14" s="52"/>
    </ns0:row>
    <ns0:row r="15">
      <ns0:c r="A15" s="52"/>
      <ns0:c r="B15" s="52"/>
      <ns0:c r="C15" s="52"/>
      <ns0:c r="D15" s="52"/>
      <ns0:c r="E15" s="71" t="s">
        <ns0:v>45</ns0:v>
      </ns0:c>
      <ns0:c r="F15" s="73" t="n">
        <ns0:f>COUNTIF(Stock!$M$4:$M$303,"&lt;0")+COUNTIF(Stock!$M$4:$M$303,"&gt;0")</ns0:f>
        <ns0:v>0</ns0:v>
      </ns0:c>
      <ns0:c r="G15" s="52"/>
    </ns0:row>
    <ns0:row r="16">
      <ns0:c r="A16" s="70" t="s">
        <ns0:v>46</ns0:v>
      </ns0:c>
      <ns0:c r="B16" s="58"/>
      <ns0:c r="C16" s="52"/>
      <ns0:c r="D16" s="52"/>
      <ns0:c r="E16" s="70" t="s">
        <ns0:v>47</ns0:v>
      </ns0:c>
      <ns0:c r="F16" s="58"/>
      <ns0:c r="G16" s="52"/>
    </ns0:row>
    <ns0:row r="17">
      <ns0:c r="A17" s="71" t="s">
        <ns0:v>48</ns0:v>
      </ns0:c>
      <ns0:c r="B17" s="78" t="n">
        <ns0:f>SUMIFS(Expenses!$D$4:$D$503,Expenses!$B$4:$B$503,A17,Expenses!$G$4:$G$503,"Ready")</ns0:f>
        <ns0:v>0</ns0:v>
      </ns0:c>
      <ns0:c r="C17" s="52"/>
      <ns0:c r="D17" s="52"/>
      <ns0:c r="E17" s="63" t="s">
        <ns0:v>49</ns0:v>
      </ns0:c>
      <ns0:c r="F17" s="79" t="n">
        <ns0:f>IF(ISNUMBER(B4),0,1)+F18+F19</ns0:f>
        <ns0:v>1</ns0:v>
      </ns0:c>
      <ns0:c r="G17" s="52"/>
    </ns0:row>
    <ns0:row r="18">
      <ns0:c r="A18" s="71" t="s">
        <ns0:v>50</ns0:v>
      </ns0:c>
      <ns0:c r="B18" s="78" t="n">
        <ns0:f>SUMIFS(Expenses!$D$4:$D$503,Expenses!$B$4:$B$503,A18,Expenses!$G$4:$G$503,"Ready")</ns0:f>
        <ns0:v>0</ns0:v>
      </ns0:c>
      <ns0:c r="C18" s="52"/>
      <ns0:c r="D18" s="52"/>
      <ns0:c r="E18" s="71" t="s">
        <ns0:v>51</ns0:v>
      </ns0:c>
      <ns0:c r="F18" s="73" t="n">
        <ns0:f>COUNTIF(Expenses!$G$4:$G$503,"Complete expense")</ns0:f>
        <ns0:v>0</ns0:v>
      </ns0:c>
      <ns0:c r="G18" s="52"/>
    </ns0:row>
    <ns0:row r="19">
      <ns0:c r="A19" s="71" t="s">
        <ns0:v>52</ns0:v>
      </ns0:c>
      <ns0:c r="B19" s="78" t="n">
        <ns0:f>SUMIFS(Expenses!$D$4:$D$503,Expenses!$B$4:$B$503,A19,Expenses!$G$4:$G$503,"Ready")</ns0:f>
        <ns0:v>0</ns0:v>
      </ns0:c>
      <ns0:c r="C19" s="52"/>
      <ns0:c r="D19" s="52"/>
      <ns0:c r="E19" s="71" t="s">
        <ns0:v>53</ns0:v>
      </ns0:c>
      <ns0:c r="F19" s="73" t="n">
        <ns0:f>COUNTIF(Products!I4:I303,"Add product ID")+COUNTIF(Products!I4:I303,"Duplicate ID")+COUNTIF(Products!I4:I303,"Add name and unit")+COUNTIF(Products!I4:I303,"Add price, opening and cost")+COUNTIF(Products!I4:I303,"Numbers only")+COUNTIF(Products!I4:I303,"No negatives")+COUNTIF(Products!I4:I303,"Target below minimum")+COUNTIF(Stock!X4:X303,"Numbers only")+COUNTIF(Stock!X4:X303,"No negatives")+COUNTIF(Stock!X4:X303,"Add purchase total")+COUNTIF(Stock!X4:X303,"Add received quantity")+COUNTIF(Stock!X4:X303,"More out than in stock")+COUNTIF(Sales!K4:K303,"Numbers only")+COUNTIF(Sales!K4:K303,"No negatives")+COUNTIF(Sales!K4:K303,"Add quantity sold")</ns0:f>
        <ns0:v>0</ns0:v>
      </ns0:c>
      <ns0:c r="G19" s="52"/>
    </ns0:row>
    <ns0:row r="20">
      <ns0:c r="A20" s="71" t="s">
        <ns0:v>54</ns0:v>
      </ns0:c>
      <ns0:c r="B20" s="78" t="n">
        <ns0:f>SUMIFS(Expenses!$D$4:$D$503,Expenses!$B$4:$B$503,A20,Expenses!$G$4:$G$503,"Ready")</ns0:f>
        <ns0:v>0</ns0:v>
      </ns0:c>
      <ns0:c r="C20" s="52"/>
      <ns0:c r="D20" s="52"/>
      <ns0:c r="E20" s="71" t="s">
        <ns0:v>55</ns0:v>
      </ns0:c>
      <ns0:c r="F20" s="73" t="n">
        <ns0:f>COUNTIF(Expenses!$G$4:$G$503,"Outside selected week")</ns0:f>
        <ns0:v>0</ns0:v>
      </ns0:c>
      <ns0:c r="G20" s="52"/>
    </ns0:row>
    <ns0:row r="21" ht="15.75" customHeight="1">
      <ns0:c r="A21" s="71" t="s">
        <ns0:v>56</ns0:v>
      </ns0:c>
      <ns0:c r="B21" s="78" t="n">
        <ns0:f>SUMIFS(Expenses!$D$4:$D$503,Expenses!$B$4:$B$503,A21,Expenses!$G$4:$G$503,"Ready")</ns0:f>
        <ns0:v>0</ns0:v>
      </ns0:c>
      <ns0:c r="C21" s="52"/>
      <ns0:c r="D21" s="52"/>
      <ns0:c r="E21" s="71" t="s">
        <ns0:v>57</ns0:v>
      </ns0:c>
      <ns0:c r="F21" s="73" t="n">
        <ns0:f>COUNTIF(Stock!$O$4:$O$303,"Set minimum")</ns0:f>
        <ns0:v>0</ns0:v>
      </ns0:c>
      <ns0:c r="G21" s="52"/>
    </ns0:row>
    <ns0:row r="22" ht="15.75" customHeight="1">
      <ns0:c r="A22" s="71" t="s">
        <ns0:v>58</ns0:v>
      </ns0:c>
      <ns0:c r="B22" s="78" t="n">
        <ns0:f>SUMIFS(Expenses!$D$4:$D$503,Expenses!$B$4:$B$503,A22,Expenses!$G$4:$G$503,"Ready")</ns0:f>
        <ns0:v>0</ns0:v>
      </ns0:c>
      <ns0:c r="C22" s="52"/>
      <ns0:c r="D22" s="52"/>
      <ns0:c r="E22" s="80" t="str">
        <ns0:f>IF(F17&gt;0,"Fix the red rows on the Products, Stock, Sales or Expenses tab. The result stays hidden until this is 0.","All inputs are complete.")</ns0:f>
        <ns0:v>Fix the red rows on the Products, Stock, Sales or Expenses tab. The result stays hidden until this is 0.</ns0:v>
      </ns0:c>
      <ns0:c r="F22" s="52"/>
      <ns0:c r="G22" s="52"/>
    </ns0:row>
    <ns0:row r="23" ht="15.75" customHeight="1">
      <ns0:c r="A23" s="71" t="s">
        <ns0:v>59</ns0:v>
      </ns0:c>
      <ns0:c r="B23" s="78" t="n">
        <ns0:f>SUMIFS(Expenses!$D$4:$D$503,Expenses!$B$4:$B$503,A23,Expenses!$G$4:$G$503,"Ready")</ns0:f>
        <ns0:v>0</ns0:v>
      </ns0:c>
      <ns0:c r="C23" s="52"/>
      <ns0:c r="D23" s="52"/>
      <ns0:c r="E23" s="52"/>
      <ns0:c r="F23" s="52"/>
      <ns0:c r="G23" s="52"/>
    </ns0:row>
    <ns0:row r="24" ht="15.75" customHeight="1">
      <ns0:c r="A24" s="71" t="s">
        <ns0:v>60</ns0:v>
      </ns0:c>
      <ns0:c r="B24" s="78" t="n">
        <ns0:f>SUMIFS(Expenses!$D$4:$D$503,Expenses!$B$4:$B$503,A24,Expenses!$G$4:$G$503,"Ready")</ns0:f>
        <ns0:v>0</ns0:v>
      </ns0:c>
      <ns0:c r="C24" s="52"/>
      <ns0:c r="D24" s="52"/>
      <ns0:c r="E24" s="52"/>
      <ns0:c r="F24" s="52"/>
      <ns0:c r="G24" s="52"/>
    </ns0:row>
    <ns0:row r="25" ht="15.75" customHeight="1">
      <ns0:c r="A25" s="71" t="s">
        <ns0:v>61</ns0:v>
      </ns0:c>
      <ns0:c r="B25" s="78" t="n">
        <ns0:f>SUMIFS(Expenses!$D$4:$D$503,Expenses!$B$4:$B$503,A25,Expenses!$G$4:$G$503,"Ready")</ns0:f>
        <ns0:v>0</ns0:v>
      </ns0:c>
      <ns0:c r="C25" s="52"/>
      <ns0:c r="D25" s="52"/>
      <ns0:c r="E25" s="52"/>
      <ns0:c r="F25" s="52"/>
      <ns0:c r="G25" s="52"/>
    </ns0:row>
    <ns0:row r="26" ht="15.75" customHeight="1">
      <ns0:c r="A26" s="63" t="s">
        <ns0:v>62</ns0:v>
      </ns0:c>
      <ns0:c r="B26" s="81" t="n">
        <ns0:f>SUM(B17:B25)</ns0:f>
        <ns0:v>0</ns0:v>
      </ns0:c>
      <ns0:c r="C26" s="52"/>
      <ns0:c r="D26" s="52"/>
      <ns0:c r="E26" s="52"/>
      <ns0:c r="F26" s="52"/>
      <ns0:c r="G26" s="52"/>
    </ns0:row>
    <ns0:row r="27" ht="15.75" customHeight="1">
      <ns0:c r="A27" s="52"/>
      <ns0:c r="B27" s="52"/>
      <ns0:c r="C27" s="52"/>
      <ns0:c r="D27" s="52"/>
      <ns0:c r="E27" s="52"/>
      <ns0:c r="F27" s="52"/>
      <ns0:c r="G27" s="52"/>
    </ns0:row>
    <ns0:row r="28" ht="15.75" customHeight="1">
      <ns0:c r="A28" s="70" t="s">
        <ns0:v>63</ns0:v>
      </ns0:c>
      <ns0:c r="B28" s="58"/>
      <ns0:c r="C28" s="58"/>
      <ns0:c r="D28" s="58"/>
      <ns0:c r="E28" s="58"/>
      <ns0:c r="F28" s="58"/>
      <ns0:c r="G28" s="52"/>
    </ns0:row>
    <ns0:row r="29" ht="27.75" customHeight="1">
      <ns0:c r="A29" s="82" t="s">
        <ns0:v>64</ns0:v>
      </ns0:c>
      <ns0:c r="B29" s="82" t="s">
        <ns0:v>65</ns0:v>
      </ns0:c>
      <ns0:c r="C29" s="82" t="s">
        <ns0:v>66</ns0:v>
      </ns0:c>
      <ns0:c r="D29" s="82" t="s">
        <ns0:v>67</ns0:v>
      </ns0:c>
      <ns0:c r="E29" s="82" t="s">
        <ns0:v>68</ns0:v>
      </ns0:c>
      <ns0:c r="F29" s="82" t="s">
        <ns0:v>69</ns0:v>
      </ns0:c>
      <ns0:c r="G29" s="52"/>
    </ns0:row>
    <ns0:row r="30" ht="15.75" customHeight="1">
      <ns0:c r="A30" s="83" t="str">
        <ns0:f t="array" ref="A30">IF($G30="","",INDEX(Stock!$B$4:$B$303,$G30))</ns0:f>
      </ns0:c>
      <ns0:c r="B30" s="84" t="str">
        <ns0:f t="array" ref="B30">IF($G30="","",INDEX(Stock!$C$4:$C$303,$G30))</ns0:f>
      </ns0:c>
      <ns0:c r="C30" s="84" t="str">
        <ns0:f t="array" ref="C30">IF($G30="","",INDEX(Stock!$V$4:$V$303,$G30))</ns0:f>
      </ns0:c>
      <ns0:c r="D30" s="84" t="str">
        <ns0:f t="array" ref="D30">IF($G30="","",INDEX(Products!$E$4:$E$303,$G30))</ns0:f>
      </ns0:c>
      <ns0:c r="E30" s="84" t="str">
        <ns0:f t="array" ref="E30">IF($G30="","",INDEX(Stock!$Q$4:$Q$303,$G30))</ns0:f>
      </ns0:c>
      <ns0:c r="F30" s="85" t="str">
        <ns0:f t="array" ref="F30">IF($G30="","",INDEX(Stock!$Y$4:$Y$303,$G30))</ns0:f>
      </ns0:c>
      <ns0:c r="G30" s="86" t="str">
        <ns0:f>IF($F$11&lt;1,"",MATCH(1,Stock!$P$4:$P$303,0))</ns0:f>
      </ns0:c>
    </ns0:row>
    <ns0:row r="31" ht="15.75" customHeight="1">
      <ns0:c r="A31" s="83" t="str">
        <ns0:f t="array" ref="A31">IF($G31="","",INDEX(Stock!$B$4:$B$303,$G31))</ns0:f>
      </ns0:c>
      <ns0:c r="B31" s="84" t="str">
        <ns0:f t="array" ref="B31">IF($G31="","",INDEX(Stock!$C$4:$C$303,$G31))</ns0:f>
      </ns0:c>
      <ns0:c r="C31" s="84" t="str">
        <ns0:f t="array" ref="C31">IF($G31="","",INDEX(Stock!$V$4:$V$303,$G31))</ns0:f>
      </ns0:c>
      <ns0:c r="D31" s="84" t="str">
        <ns0:f t="array" ref="D31">IF($G31="","",INDEX(Products!$E$4:$E$303,$G31))</ns0:f>
      </ns0:c>
      <ns0:c r="E31" s="84" t="str">
        <ns0:f t="array" ref="E31">IF($G31="","",INDEX(Stock!$Q$4:$Q$303,$G31))</ns0:f>
      </ns0:c>
      <ns0:c r="F31" s="85" t="str">
        <ns0:f t="array" ref="F31">IF($G31="","",INDEX(Stock!$Y$4:$Y$303,$G31))</ns0:f>
      </ns0:c>
      <ns0:c r="G31" s="86" t="str">
        <ns0:f>IF($F$11&lt;2,"",MATCH(2,Stock!$P$4:$P$303,0))</ns0:f>
      </ns0:c>
    </ns0:row>
    <ns0:row r="32" ht="15.75" customHeight="1">
      <ns0:c r="A32" s="83" t="str">
        <ns0:f t="array" ref="A32">IF($G32="","",INDEX(Stock!$B$4:$B$303,$G32))</ns0:f>
      </ns0:c>
      <ns0:c r="B32" s="84" t="str">
        <ns0:f t="array" ref="B32">IF($G32="","",INDEX(Stock!$C$4:$C$303,$G32))</ns0:f>
      </ns0:c>
      <ns0:c r="C32" s="84" t="str">
        <ns0:f t="array" ref="C32">IF($G32="","",INDEX(Stock!$V$4:$V$303,$G32))</ns0:f>
      </ns0:c>
      <ns0:c r="D32" s="84" t="str">
        <ns0:f t="array" ref="D32">IF($G32="","",INDEX(Products!$E$4:$E$303,$G32))</ns0:f>
      </ns0:c>
      <ns0:c r="E32" s="84" t="str">
        <ns0:f t="array" ref="E32">IF($G32="","",INDEX(Stock!$Q$4:$Q$303,$G32))</ns0:f>
      </ns0:c>
      <ns0:c r="F32" s="85" t="str">
        <ns0:f t="array" ref="F32">IF($G32="","",INDEX(Stock!$Y$4:$Y$303,$G32))</ns0:f>
      </ns0:c>
      <ns0:c r="G32" s="86" t="str">
        <ns0:f>IF($F$11&lt;3,"",MATCH(3,Stock!$P$4:$P$303,0))</ns0:f>
      </ns0:c>
    </ns0:row>
    <ns0:row r="33" ht="15.75" customHeight="1">
      <ns0:c r="A33" s="83" t="str">
        <ns0:f t="array" ref="A33">IF($G33="","",INDEX(Stock!$B$4:$B$303,$G33))</ns0:f>
      </ns0:c>
      <ns0:c r="B33" s="84" t="str">
        <ns0:f t="array" ref="B33">IF($G33="","",INDEX(Stock!$C$4:$C$303,$G33))</ns0:f>
      </ns0:c>
      <ns0:c r="C33" s="84" t="str">
        <ns0:f t="array" ref="C33">IF($G33="","",INDEX(Stock!$V$4:$V$303,$G33))</ns0:f>
      </ns0:c>
      <ns0:c r="D33" s="84" t="str">
        <ns0:f t="array" ref="D33">IF($G33="","",INDEX(Products!$E$4:$E$303,$G33))</ns0:f>
      </ns0:c>
      <ns0:c r="E33" s="84" t="str">
        <ns0:f t="array" ref="E33">IF($G33="","",INDEX(Stock!$Q$4:$Q$303,$G33))</ns0:f>
      </ns0:c>
      <ns0:c r="F33" s="85" t="str">
        <ns0:f t="array" ref="F33">IF($G33="","",INDEX(Stock!$Y$4:$Y$303,$G33))</ns0:f>
      </ns0:c>
      <ns0:c r="G33" s="86" t="str">
        <ns0:f>IF($F$11&lt;4,"",MATCH(4,Stock!$P$4:$P$303,0))</ns0:f>
      </ns0:c>
    </ns0:row>
    <ns0:row r="34" ht="15.75" customHeight="1">
      <ns0:c r="A34" s="83" t="str">
        <ns0:f t="array" ref="A34">IF($G34="","",INDEX(Stock!$B$4:$B$303,$G34))</ns0:f>
      </ns0:c>
      <ns0:c r="B34" s="84" t="str">
        <ns0:f t="array" ref="B34">IF($G34="","",INDEX(Stock!$C$4:$C$303,$G34))</ns0:f>
      </ns0:c>
      <ns0:c r="C34" s="84" t="str">
        <ns0:f t="array" ref="C34">IF($G34="","",INDEX(Stock!$V$4:$V$303,$G34))</ns0:f>
      </ns0:c>
      <ns0:c r="D34" s="84" t="str">
        <ns0:f t="array" ref="D34">IF($G34="","",INDEX(Products!$E$4:$E$303,$G34))</ns0:f>
      </ns0:c>
      <ns0:c r="E34" s="84" t="str">
        <ns0:f t="array" ref="E34">IF($G34="","",INDEX(Stock!$Q$4:$Q$303,$G34))</ns0:f>
      </ns0:c>
      <ns0:c r="F34" s="85" t="str">
        <ns0:f t="array" ref="F34">IF($G34="","",INDEX(Stock!$Y$4:$Y$303,$G34))</ns0:f>
      </ns0:c>
      <ns0:c r="G34" s="86" t="str">
        <ns0:f>IF($F$11&lt;5,"",MATCH(5,Stock!$P$4:$P$303,0))</ns0:f>
      </ns0:c>
    </ns0:row>
    <ns0:row r="35" ht="15.75" customHeight="1">
      <ns0:c r="A35" s="83" t="str">
        <ns0:f t="array" ref="A35">IF($G35="","",INDEX(Stock!$B$4:$B$303,$G35))</ns0:f>
      </ns0:c>
      <ns0:c r="B35" s="84" t="str">
        <ns0:f t="array" ref="B35">IF($G35="","",INDEX(Stock!$C$4:$C$303,$G35))</ns0:f>
      </ns0:c>
      <ns0:c r="C35" s="84" t="str">
        <ns0:f t="array" ref="C35">IF($G35="","",INDEX(Stock!$V$4:$V$303,$G35))</ns0:f>
      </ns0:c>
      <ns0:c r="D35" s="84" t="str">
        <ns0:f t="array" ref="D35">IF($G35="","",INDEX(Products!$E$4:$E$303,$G35))</ns0:f>
      </ns0:c>
      <ns0:c r="E35" s="84" t="str">
        <ns0:f t="array" ref="E35">IF($G35="","",INDEX(Stock!$Q$4:$Q$303,$G35))</ns0:f>
      </ns0:c>
      <ns0:c r="F35" s="85" t="str">
        <ns0:f t="array" ref="F35">IF($G35="","",INDEX(Stock!$Y$4:$Y$303,$G35))</ns0:f>
      </ns0:c>
      <ns0:c r="G35" s="86" t="str">
        <ns0:f>IF($F$11&lt;6,"",MATCH(6,Stock!$P$4:$P$303,0))</ns0:f>
      </ns0:c>
    </ns0:row>
    <ns0:row r="36" ht="15.75" customHeight="1">
      <ns0:c r="A36" s="83" t="str">
        <ns0:f t="array" ref="A36">IF($G36="","",INDEX(Stock!$B$4:$B$303,$G36))</ns0:f>
      </ns0:c>
      <ns0:c r="B36" s="84" t="str">
        <ns0:f t="array" ref="B36">IF($G36="","",INDEX(Stock!$C$4:$C$303,$G36))</ns0:f>
      </ns0:c>
      <ns0:c r="C36" s="84" t="str">
        <ns0:f t="array" ref="C36">IF($G36="","",INDEX(Stock!$V$4:$V$303,$G36))</ns0:f>
      </ns0:c>
      <ns0:c r="D36" s="84" t="str">
        <ns0:f t="array" ref="D36">IF($G36="","",INDEX(Products!$E$4:$E$303,$G36))</ns0:f>
      </ns0:c>
      <ns0:c r="E36" s="84" t="str">
        <ns0:f t="array" ref="E36">IF($G36="","",INDEX(Stock!$Q$4:$Q$303,$G36))</ns0:f>
      </ns0:c>
      <ns0:c r="F36" s="85" t="str">
        <ns0:f t="array" ref="F36">IF($G36="","",INDEX(Stock!$Y$4:$Y$303,$G36))</ns0:f>
      </ns0:c>
      <ns0:c r="G36" s="86" t="str">
        <ns0:f>IF($F$11&lt;7,"",MATCH(7,Stock!$P$4:$P$303,0))</ns0:f>
      </ns0:c>
    </ns0:row>
    <ns0:row r="37" ht="15.75" customHeight="1">
      <ns0:c r="A37" s="83" t="str">
        <ns0:f t="array" ref="A37">IF($G37="","",INDEX(Stock!$B$4:$B$303,$G37))</ns0:f>
      </ns0:c>
      <ns0:c r="B37" s="84" t="str">
        <ns0:f t="array" ref="B37">IF($G37="","",INDEX(Stock!$C$4:$C$303,$G37))</ns0:f>
      </ns0:c>
      <ns0:c r="C37" s="84" t="str">
        <ns0:f t="array" ref="C37">IF($G37="","",INDEX(Stock!$V$4:$V$303,$G37))</ns0:f>
      </ns0:c>
      <ns0:c r="D37" s="84" t="str">
        <ns0:f t="array" ref="D37">IF($G37="","",INDEX(Products!$E$4:$E$303,$G37))</ns0:f>
      </ns0:c>
      <ns0:c r="E37" s="84" t="str">
        <ns0:f t="array" ref="E37">IF($G37="","",INDEX(Stock!$Q$4:$Q$303,$G37))</ns0:f>
      </ns0:c>
      <ns0:c r="F37" s="85" t="str">
        <ns0:f t="array" ref="F37">IF($G37="","",INDEX(Stock!$Y$4:$Y$303,$G37))</ns0:f>
      </ns0:c>
      <ns0:c r="G37" s="86" t="str">
        <ns0:f>IF($F$11&lt;8,"",MATCH(8,Stock!$P$4:$P$303,0))</ns0:f>
      </ns0:c>
    </ns0:row>
    <ns0:row r="38" ht="15.75" customHeight="1">
      <ns0:c r="A38" s="83" t="str">
        <ns0:f t="array" ref="A38">IF($G38="","",INDEX(Stock!$B$4:$B$303,$G38))</ns0:f>
      </ns0:c>
      <ns0:c r="B38" s="84" t="str">
        <ns0:f t="array" ref="B38">IF($G38="","",INDEX(Stock!$C$4:$C$303,$G38))</ns0:f>
      </ns0:c>
      <ns0:c r="C38" s="84" t="str">
        <ns0:f t="array" ref="C38">IF($G38="","",INDEX(Stock!$V$4:$V$303,$G38))</ns0:f>
      </ns0:c>
      <ns0:c r="D38" s="84" t="str">
        <ns0:f t="array" ref="D38">IF($G38="","",INDEX(Products!$E$4:$E$303,$G38))</ns0:f>
      </ns0:c>
      <ns0:c r="E38" s="84" t="str">
        <ns0:f t="array" ref="E38">IF($G38="","",INDEX(Stock!$Q$4:$Q$303,$G38))</ns0:f>
      </ns0:c>
      <ns0:c r="F38" s="85" t="str">
        <ns0:f t="array" ref="F38">IF($G38="","",INDEX(Stock!$Y$4:$Y$303,$G38))</ns0:f>
      </ns0:c>
      <ns0:c r="G38" s="86" t="str">
        <ns0:f>IF($F$11&lt;9,"",MATCH(9,Stock!$P$4:$P$303,0))</ns0:f>
      </ns0:c>
    </ns0:row>
    <ns0:row r="39" ht="15.75" customHeight="1">
      <ns0:c r="A39" s="83" t="str">
        <ns0:f t="array" ref="A39">IF($G39="","",INDEX(Stock!$B$4:$B$303,$G39))</ns0:f>
      </ns0:c>
      <ns0:c r="B39" s="84" t="str">
        <ns0:f t="array" ref="B39">IF($G39="","",INDEX(Stock!$C$4:$C$303,$G39))</ns0:f>
      </ns0:c>
      <ns0:c r="C39" s="84" t="str">
        <ns0:f t="array" ref="C39">IF($G39="","",INDEX(Stock!$V$4:$V$303,$G39))</ns0:f>
      </ns0:c>
      <ns0:c r="D39" s="84" t="str">
        <ns0:f t="array" ref="D39">IF($G39="","",INDEX(Products!$E$4:$E$303,$G39))</ns0:f>
      </ns0:c>
      <ns0:c r="E39" s="84" t="str">
        <ns0:f t="array" ref="E39">IF($G39="","",INDEX(Stock!$Q$4:$Q$303,$G39))</ns0:f>
      </ns0:c>
      <ns0:c r="F39" s="85" t="str">
        <ns0:f t="array" ref="F39">IF($G39="","",INDEX(Stock!$Y$4:$Y$303,$G39))</ns0:f>
      </ns0:c>
      <ns0:c r="G39" s="86" t="str">
        <ns0:f>IF($F$11&lt;10,"",MATCH(10,Stock!$P$4:$P$303,0))</ns0:f>
      </ns0:c>
    </ns0:row>
    <ns0:row r="40" ht="15.75" customHeight="1">
      <ns0:c r="A40" s="83" t="str">
        <ns0:f t="array" ref="A40">IF($G40="","",INDEX(Stock!$B$4:$B$303,$G40))</ns0:f>
      </ns0:c>
      <ns0:c r="B40" s="84" t="str">
        <ns0:f t="array" ref="B40">IF($G40="","",INDEX(Stock!$C$4:$C$303,$G40))</ns0:f>
      </ns0:c>
      <ns0:c r="C40" s="84" t="str">
        <ns0:f t="array" ref="C40">IF($G40="","",INDEX(Stock!$V$4:$V$303,$G40))</ns0:f>
      </ns0:c>
      <ns0:c r="D40" s="84" t="str">
        <ns0:f t="array" ref="D40">IF($G40="","",INDEX(Products!$E$4:$E$303,$G40))</ns0:f>
      </ns0:c>
      <ns0:c r="E40" s="84" t="str">
        <ns0:f t="array" ref="E40">IF($G40="","",INDEX(Stock!$Q$4:$Q$303,$G40))</ns0:f>
      </ns0:c>
      <ns0:c r="F40" s="85" t="str">
        <ns0:f t="array" ref="F40">IF($G40="","",INDEX(Stock!$Y$4:$Y$303,$G40))</ns0:f>
      </ns0:c>
      <ns0:c r="G40" s="86" t="str">
        <ns0:f>IF($F$11&lt;11,"",MATCH(11,Stock!$P$4:$P$303,0))</ns0:f>
      </ns0:c>
    </ns0:row>
    <ns0:row r="41" ht="15.75" customHeight="1">
      <ns0:c r="A41" s="83" t="str">
        <ns0:f t="array" ref="A41">IF($G41="","",INDEX(Stock!$B$4:$B$303,$G41))</ns0:f>
      </ns0:c>
      <ns0:c r="B41" s="84" t="str">
        <ns0:f t="array" ref="B41">IF($G41="","",INDEX(Stock!$C$4:$C$303,$G41))</ns0:f>
      </ns0:c>
      <ns0:c r="C41" s="84" t="str">
        <ns0:f t="array" ref="C41">IF($G41="","",INDEX(Stock!$V$4:$V$303,$G41))</ns0:f>
      </ns0:c>
      <ns0:c r="D41" s="84" t="str">
        <ns0:f t="array" ref="D41">IF($G41="","",INDEX(Products!$E$4:$E$303,$G41))</ns0:f>
      </ns0:c>
      <ns0:c r="E41" s="84" t="str">
        <ns0:f t="array" ref="E41">IF($G41="","",INDEX(Stock!$Q$4:$Q$303,$G41))</ns0:f>
      </ns0:c>
      <ns0:c r="F41" s="85" t="str">
        <ns0:f t="array" ref="F41">IF($G41="","",INDEX(Stock!$Y$4:$Y$303,$G41))</ns0:f>
      </ns0:c>
      <ns0:c r="G41" s="86" t="str">
        <ns0:f>IF($F$11&lt;12,"",MATCH(12,Stock!$P$4:$P$303,0))</ns0:f>
      </ns0:c>
    </ns0:row>
    <ns0:row r="42" ht="15.75" customHeight="1">
      <ns0:c r="A42" s="83" t="str">
        <ns0:f t="array" ref="A42">IF($G42="","",INDEX(Stock!$B$4:$B$303,$G42))</ns0:f>
      </ns0:c>
      <ns0:c r="B42" s="84" t="str">
        <ns0:f t="array" ref="B42">IF($G42="","",INDEX(Stock!$C$4:$C$303,$G42))</ns0:f>
      </ns0:c>
      <ns0:c r="C42" s="84" t="str">
        <ns0:f t="array" ref="C42">IF($G42="","",INDEX(Stock!$V$4:$V$303,$G42))</ns0:f>
      </ns0:c>
      <ns0:c r="D42" s="84" t="str">
        <ns0:f t="array" ref="D42">IF($G42="","",INDEX(Products!$E$4:$E$303,$G42))</ns0:f>
      </ns0:c>
      <ns0:c r="E42" s="84" t="str">
        <ns0:f t="array" ref="E42">IF($G42="","",INDEX(Stock!$Q$4:$Q$303,$G42))</ns0:f>
      </ns0:c>
      <ns0:c r="F42" s="85" t="str">
        <ns0:f t="array" ref="F42">IF($G42="","",INDEX(Stock!$Y$4:$Y$303,$G42))</ns0:f>
      </ns0:c>
      <ns0:c r="G42" s="86" t="str">
        <ns0:f>IF($F$11&lt;13,"",MATCH(13,Stock!$P$4:$P$303,0))</ns0:f>
      </ns0:c>
    </ns0:row>
    <ns0:row r="43" ht="15.75" customHeight="1">
      <ns0:c r="A43" s="83" t="str">
        <ns0:f t="array" ref="A43">IF($G43="","",INDEX(Stock!$B$4:$B$303,$G43))</ns0:f>
      </ns0:c>
      <ns0:c r="B43" s="84" t="str">
        <ns0:f t="array" ref="B43">IF($G43="","",INDEX(Stock!$C$4:$C$303,$G43))</ns0:f>
      </ns0:c>
      <ns0:c r="C43" s="84" t="str">
        <ns0:f t="array" ref="C43">IF($G43="","",INDEX(Stock!$V$4:$V$303,$G43))</ns0:f>
      </ns0:c>
      <ns0:c r="D43" s="84" t="str">
        <ns0:f t="array" ref="D43">IF($G43="","",INDEX(Products!$E$4:$E$303,$G43))</ns0:f>
      </ns0:c>
      <ns0:c r="E43" s="84" t="str">
        <ns0:f t="array" ref="E43">IF($G43="","",INDEX(Stock!$Q$4:$Q$303,$G43))</ns0:f>
      </ns0:c>
      <ns0:c r="F43" s="85" t="str">
        <ns0:f t="array" ref="F43">IF($G43="","",INDEX(Stock!$Y$4:$Y$303,$G43))</ns0:f>
      </ns0:c>
      <ns0:c r="G43" s="86" t="str">
        <ns0:f>IF($F$11&lt;14,"",MATCH(14,Stock!$P$4:$P$303,0))</ns0:f>
      </ns0:c>
    </ns0:row>
    <ns0:row r="44" ht="15.75" customHeight="1">
      <ns0:c r="A44" s="83" t="str">
        <ns0:f t="array" ref="A44">IF($G44="","",INDEX(Stock!$B$4:$B$303,$G44))</ns0:f>
      </ns0:c>
      <ns0:c r="B44" s="84" t="str">
        <ns0:f t="array" ref="B44">IF($G44="","",INDEX(Stock!$C$4:$C$303,$G44))</ns0:f>
      </ns0:c>
      <ns0:c r="C44" s="84" t="str">
        <ns0:f t="array" ref="C44">IF($G44="","",INDEX(Stock!$V$4:$V$303,$G44))</ns0:f>
      </ns0:c>
      <ns0:c r="D44" s="84" t="str">
        <ns0:f t="array" ref="D44">IF($G44="","",INDEX(Products!$E$4:$E$303,$G44))</ns0:f>
      </ns0:c>
      <ns0:c r="E44" s="84" t="str">
        <ns0:f t="array" ref="E44">IF($G44="","",INDEX(Stock!$Q$4:$Q$303,$G44))</ns0:f>
      </ns0:c>
      <ns0:c r="F44" s="85" t="str">
        <ns0:f t="array" ref="F44">IF($G44="","",INDEX(Stock!$Y$4:$Y$303,$G44))</ns0:f>
      </ns0:c>
      <ns0:c r="G44" s="86" t="str">
        <ns0:f>IF($F$11&lt;15,"",MATCH(15,Stock!$P$4:$P$303,0))</ns0:f>
      </ns0:c>
    </ns0:row>
    <ns0:row r="45" ht="15.75" customHeight="1">
      <ns0:c r="A45" s="62" t="str">
        <ns0:f>IF($F$11&gt;15,"+ "&amp;($F$11-15)&amp;" more products to restock. See the Stock tab, column O.","")</ns0:f>
      </ns0:c>
      <ns0:c r="B45" s="52"/>
      <ns0:c r="C45" s="52"/>
      <ns0:c r="D45" s="52"/>
      <ns0:c r="E45" s="52"/>
      <ns0:c r="F45" s="52"/>
      <ns0:c r="G45" s="52"/>
    </ns0:row>
    <ns0:row r="46" ht="15.75" customHeight="1">
      <ns0:c r="A46" s="87" t="s">
        <ns0:v>70</ns0:v>
      </ns0:c>
      <ns0:c r="B46" s="52"/>
      <ns0:c r="C46" s="52"/>
      <ns0:c r="D46" s="52"/>
      <ns0:c r="E46" s="52"/>
      <ns0:c r="F46" s="88" t="str">
        <ns0:f>IF($F$11=0,"",SUM(Stock!$Y$4:$Y$303))</ns0:f>
      </ns0:c>
      <ns0:c r="G46" s="52"/>
    </ns0:row>
    <ns0:row r="47" ht="15.75" customHeight="1">
      <ns0:c r="A47" s="52"/>
      <ns0:c r="B47" s="52"/>
      <ns0:c r="C47" s="52"/>
      <ns0:c r="D47" s="52"/>
      <ns0:c r="E47" s="52"/>
      <ns0:c r="F47" s="52"/>
      <ns0:c r="G47" s="52"/>
    </ns0:row>
    <ns0:row r="48" ht="15.75" customHeight="1">
      <ns0:c r="A48" s="106" t="str">
        <ns0:v>Trading estimate, not cash balance. Archive the dated workbook before rollover; keep unresolved differences and notes in that file.</ns0:v>
      </ns0:c>
      <ns0:c r="B48" s="105"/>
      <ns0:c r="C48" s="105"/>
      <ns0:c r="D48" s="105"/>
      <ns0:c r="E48" s="105"/>
      <ns0:c r="F48" s="105"/>
      <ns0:c r="G48" s="52"/>
    </ns0:row>
    <ns0:row r="49" ht="15.75" customHeight="1">
      <ns0:c r="A49" s="107"/>
      <ns0:c r="B49" s="107"/>
      <ns0:c r="C49" s="107"/>
      <ns0:c r="D49" s="107"/>
      <ns0:c r="E49" s="107"/>
      <ns0:c r="F49" s="107"/>
    </ns0:row>
    <ns0:row r="50" ht="15.75" customHeight="1"/>
    <ns0:row r="51" ht="15.75" customHeight="1"/>
    <ns0:row r="52" ht="15.75" customHeight="1"/>
    <ns0:row r="53" ht="15.75" customHeight="1"/>
    <ns0:row r="54" ht="15.75" customHeight="1"/>
    <ns0:row r="55" ht="15.75" customHeight="1"/>
    <ns0:row r="56" ht="15.75" customHeight="1"/>
    <ns0:row r="57" ht="15.75" customHeight="1"/>
    <ns0:row r="58" ht="15.75" customHeight="1"/>
    <ns0:row r="59" ht="15.75" customHeight="1"/>
    <ns0:row r="60" ht="15.75" customHeight="1"/>
    <ns0:row r="61" ht="15.75" customHeight="1"/>
    <ns0:row r="62" ht="15.75" customHeight="1"/>
    <ns0:row r="63" ht="15.75" customHeight="1"/>
    <ns0:row r="64" ht="15.75" customHeight="1"/>
    <ns0:row r="65" ht="15.75" customHeight="1"/>
    <ns0:row r="66" ht="15.75" customHeight="1"/>
    <ns0:row r="67" ht="15.75" customHeight="1"/>
    <ns0:row r="68" ht="15.75" customHeight="1"/>
    <ns0:row r="69" ht="15.75" customHeight="1"/>
    <ns0:row r="70" ht="15.75" customHeight="1"/>
    <ns0:row r="71" ht="15.75" customHeight="1"/>
    <ns0:row r="72" ht="15.75" customHeight="1"/>
    <ns0:row r="73" ht="15.75" customHeight="1"/>
    <ns0:row r="74" ht="15.75" customHeight="1"/>
    <ns0:row r="75" ht="15.75" customHeight="1"/>
    <ns0:row r="76" ht="15.75" customHeight="1"/>
    <ns0:row r="77" ht="15.75" customHeight="1"/>
    <ns0:row r="78" ht="15.75" customHeight="1"/>
    <ns0:row r="79" ht="15.75" customHeight="1"/>
    <ns0:row r="80" ht="15.75" customHeight="1"/>
    <ns0:row r="81" ht="15.75" customHeight="1"/>
    <ns0:row r="82" ht="15.75" customHeight="1"/>
    <ns0:row r="83" ht="15.75" customHeight="1"/>
    <ns0:row r="84" ht="15.75" customHeight="1"/>
    <ns0:row r="85" ht="15.75" customHeight="1"/>
    <ns0:row r="86" ht="15.75" customHeight="1"/>
    <ns0:row r="87" ht="15.75" customHeight="1"/>
    <ns0:row r="88" ht="15.75" customHeight="1"/>
    <ns0:row r="89" ht="15.75" customHeight="1"/>
    <ns0:row r="90" ht="15.75" customHeight="1"/>
    <ns0:row r="91" ht="15.75" customHeight="1"/>
    <ns0:row r="92" ht="15.75" customHeight="1"/>
    <ns0:row r="93" ht="15.75" customHeight="1"/>
    <ns0:row r="94" ht="15.75" customHeight="1"/>
    <ns0:row r="95" ht="15.75" customHeight="1"/>
    <ns0:row r="96" ht="15.75" customHeight="1"/>
    <ns0:row r="97" ht="15.75" customHeight="1"/>
    <ns0:row r="98" ht="15.75" customHeight="1"/>
    <ns0:row r="99" ht="15.75" customHeight="1"/>
    <ns0:row r="100" ht="15.75" customHeight="1"/>
    <ns0:row r="101" ht="15.75" customHeight="1"/>
    <ns0:row r="102" ht="15.75" customHeight="1"/>
    <ns0:row r="103" ht="15.75" customHeight="1"/>
    <ns0:row r="104" ht="15.75" customHeight="1"/>
    <ns0:row r="105" ht="15.75" customHeight="1"/>
    <ns0:row r="106" ht="15.75" customHeight="1"/>
    <ns0:row r="107" ht="15.75" customHeight="1"/>
    <ns0:row r="108" ht="15.75" customHeight="1"/>
    <ns0:row r="109" ht="15.75" customHeight="1"/>
    <ns0:row r="110" ht="15.75" customHeight="1"/>
    <ns0:row r="111" ht="15.75" customHeight="1"/>
    <ns0:row r="112" ht="15.75" customHeight="1"/>
    <ns0:row r="113" ht="15.75" customHeight="1"/>
    <ns0:row r="114" ht="15.75" customHeight="1"/>
    <ns0:row r="115" ht="15.75" customHeight="1"/>
    <ns0:row r="116" ht="15.75" customHeight="1"/>
    <ns0:row r="117" ht="15.75" customHeight="1"/>
    <ns0:row r="118" ht="15.75" customHeight="1"/>
    <ns0:row r="119" ht="15.75" customHeight="1"/>
    <ns0:row r="120" ht="15.75" customHeight="1"/>
    <ns0:row r="121" ht="15.75" customHeight="1"/>
    <ns0:row r="122" ht="15.75" customHeight="1"/>
    <ns0:row r="123" ht="15.75" customHeight="1"/>
    <ns0:row r="124" ht="15.75" customHeight="1"/>
    <ns0:row r="125" ht="15.75" customHeight="1"/>
    <ns0:row r="126" ht="15.75" customHeight="1"/>
    <ns0:row r="127" ht="15.75" customHeight="1"/>
    <ns0:row r="128" ht="15.75" customHeight="1"/>
    <ns0:row r="129" ht="15.75" customHeight="1"/>
    <ns0:row r="130" ht="15.75" customHeight="1"/>
    <ns0:row r="131" ht="15.75" customHeight="1"/>
    <ns0:row r="132" ht="15.75" customHeight="1"/>
    <ns0:row r="133" ht="15.75" customHeight="1"/>
    <ns0:row r="134" ht="15.75" customHeight="1"/>
    <ns0:row r="135" ht="15.75" customHeight="1"/>
    <ns0:row r="136" ht="15.75" customHeight="1"/>
    <ns0:row r="137" ht="15.75" customHeight="1"/>
    <ns0:row r="138" ht="15.75" customHeight="1"/>
    <ns0:row r="139" ht="15.75" customHeight="1"/>
    <ns0:row r="140" ht="15.75" customHeight="1"/>
    <ns0:row r="141" ht="15.75" customHeight="1"/>
    <ns0:row r="142" ht="15.75" customHeight="1"/>
    <ns0:row r="143" ht="15.75" customHeight="1"/>
    <ns0:row r="144" ht="15.75" customHeight="1"/>
    <ns0:row r="145" ht="15.75" customHeight="1"/>
    <ns0:row r="146" ht="15.75" customHeight="1"/>
    <ns0:row r="147" ht="15.75" customHeight="1"/>
    <ns0:row r="148" ht="15.75" customHeight="1"/>
    <ns0:row r="149" ht="15.75" customHeight="1"/>
    <ns0:row r="150" ht="15.75" customHeight="1"/>
    <ns0:row r="151" ht="15.75" customHeight="1"/>
    <ns0:row r="152" ht="15.75" customHeight="1"/>
    <ns0:row r="153" ht="15.75" customHeight="1"/>
    <ns0:row r="154" ht="15.75" customHeight="1"/>
    <ns0:row r="155" ht="15.75" customHeight="1"/>
    <ns0:row r="156" ht="15.75" customHeight="1"/>
    <ns0:row r="157" ht="15.75" customHeight="1"/>
    <ns0:row r="158" ht="15.75" customHeight="1"/>
    <ns0:row r="159" ht="15.75" customHeight="1"/>
    <ns0:row r="160" ht="15.75" customHeight="1"/>
    <ns0:row r="161" ht="15.75" customHeight="1"/>
    <ns0:row r="162" ht="15.75" customHeight="1"/>
    <ns0:row r="163" ht="15.75" customHeight="1"/>
    <ns0:row r="164" ht="15.75" customHeight="1"/>
    <ns0:row r="165" ht="15.75" customHeight="1"/>
    <ns0:row r="166" ht="15.75" customHeight="1"/>
    <ns0:row r="167" ht="15.75" customHeight="1"/>
    <ns0:row r="168" ht="15.75" customHeight="1"/>
    <ns0:row r="169" ht="15.75" customHeight="1"/>
    <ns0:row r="170" ht="15.75" customHeight="1"/>
    <ns0:row r="171" ht="15.75" customHeight="1"/>
    <ns0:row r="172" ht="15.75" customHeight="1"/>
    <ns0:row r="173" ht="15.75" customHeight="1"/>
    <ns0:row r="174" ht="15.75" customHeight="1"/>
    <ns0:row r="175" ht="15.75" customHeight="1"/>
    <ns0:row r="176" ht="15.75" customHeight="1"/>
    <ns0:row r="177" ht="15.75" customHeight="1"/>
    <ns0:row r="178" ht="15.75" customHeight="1"/>
    <ns0:row r="179" ht="15.75" customHeight="1"/>
    <ns0:row r="180" ht="15.75" customHeight="1"/>
    <ns0:row r="181" ht="15.75" customHeight="1"/>
    <ns0:row r="182" ht="15.75" customHeight="1"/>
    <ns0:row r="183" ht="15.75" customHeight="1"/>
    <ns0:row r="184" ht="15.75" customHeight="1"/>
    <ns0:row r="185" ht="15.75" customHeight="1"/>
    <ns0:row r="186" ht="15.75" customHeight="1"/>
    <ns0:row r="187" ht="15.75" customHeight="1"/>
    <ns0:row r="188" ht="15.75" customHeight="1"/>
    <ns0:row r="189" ht="15.75" customHeight="1"/>
    <ns0:row r="190" ht="15.75" customHeight="1"/>
    <ns0:row r="191" ht="15.75" customHeight="1"/>
    <ns0:row r="192" ht="15.75" customHeight="1"/>
    <ns0:row r="193" ht="15.75" customHeight="1"/>
    <ns0:row r="194" ht="15.75" customHeight="1"/>
    <ns0:row r="195" ht="15.75" customHeight="1"/>
    <ns0:row r="196" ht="15.75" customHeight="1"/>
    <ns0:row r="197" ht="15.75" customHeight="1"/>
    <ns0:row r="198" ht="15.75" customHeight="1"/>
    <ns0:row r="199" ht="15.75" customHeight="1"/>
    <ns0:row r="200" ht="15.75" customHeight="1"/>
    <ns0:row r="201" ht="15.75" customHeight="1"/>
    <ns0:row r="202" ht="15.75" customHeight="1"/>
    <ns0:row r="203" ht="15.75" customHeight="1"/>
    <ns0:row r="204" ht="15.75" customHeight="1"/>
    <ns0:row r="205" ht="15.75" customHeight="1"/>
    <ns0:row r="206" ht="15.75" customHeight="1"/>
    <ns0:row r="207" ht="15.75" customHeight="1"/>
    <ns0:row r="208" ht="15.75" customHeight="1"/>
    <ns0:row r="209" ht="15.75" customHeight="1"/>
    <ns0:row r="210" ht="15.75" customHeight="1"/>
    <ns0:row r="211" ht="15.75" customHeight="1"/>
    <ns0:row r="212" ht="15.75" customHeight="1"/>
    <ns0:row r="213" ht="15.75" customHeight="1"/>
    <ns0:row r="214" ht="15.75" customHeight="1"/>
    <ns0:row r="215" ht="15.75" customHeight="1"/>
    <ns0:row r="216" ht="15.75" customHeight="1"/>
    <ns0:row r="217" ht="15.75" customHeight="1"/>
    <ns0:row r="218" ht="15.75" customHeight="1"/>
    <ns0:row r="219" ht="15.75" customHeight="1"/>
    <ns0:row r="220" ht="15.75" customHeight="1"/>
    <ns0:row r="221" ht="15.75" customHeight="1"/>
    <ns0:row r="222" ht="15.75" customHeight="1"/>
    <ns0:row r="223" ht="15.75" customHeight="1"/>
    <ns0:row r="224" ht="15.75" customHeight="1"/>
    <ns0:row r="225" ht="15.75" customHeight="1"/>
    <ns0:row r="226" ht="15.75" customHeight="1"/>
    <ns0:row r="227" ht="15.75" customHeight="1"/>
    <ns0:row r="228" ht="15.75" customHeight="1"/>
    <ns0:row r="229" ht="15.75" customHeight="1"/>
    <ns0:row r="230" ht="15.75" customHeight="1"/>
    <ns0:row r="231" ht="15.75" customHeight="1"/>
    <ns0:row r="232" ht="15.75" customHeight="1"/>
    <ns0:row r="233" ht="15.75" customHeight="1"/>
    <ns0:row r="234" ht="15.75" customHeight="1"/>
    <ns0:row r="235" ht="15.75" customHeight="1"/>
    <ns0:row r="236" ht="15.75" customHeight="1"/>
    <ns0:row r="237" ht="15.75" customHeight="1"/>
    <ns0:row r="238" ht="15.75" customHeight="1"/>
    <ns0:row r="239" ht="15.75" customHeight="1"/>
    <ns0:row r="240" ht="15.75" customHeight="1"/>
    <ns0:row r="241" ht="15.75" customHeight="1"/>
    <ns0:row r="242" ht="15.75" customHeight="1"/>
    <ns0:row r="243" ht="15.75" customHeight="1"/>
    <ns0:row r="244" ht="15.75" customHeight="1"/>
    <ns0:row r="245" ht="15.75" customHeight="1"/>
    <ns0:row r="246" ht="15.75" customHeight="1"/>
    <ns0:row r="247" ht="15.75" customHeight="1"/>
    <ns0:row r="248" ht="15.75" customHeight="1"/>
    <ns0:row r="249" ht="15.75" customHeight="1"/>
    <ns0:row r="250" ht="15.75" customHeight="1"/>
    <ns0:row r="251" ht="15.75" customHeight="1"/>
    <ns0:row r="252" ht="15.75" customHeight="1"/>
    <ns0:row r="253" ht="15.75" customHeight="1"/>
    <ns0:row r="254" ht="15.75" customHeight="1"/>
    <ns0:row r="255" ht="15.75" customHeight="1"/>
    <ns0:row r="256" ht="15.75" customHeight="1"/>
    <ns0:row r="257" ht="15.75" customHeight="1"/>
    <ns0:row r="258" ht="15.75" customHeight="1"/>
    <ns0:row r="259" ht="15.75" customHeight="1"/>
    <ns0:row r="260" ht="15.75" customHeight="1"/>
    <ns0:row r="261" ht="15.75" customHeight="1"/>
    <ns0:row r="262" ht="15.75" customHeight="1"/>
    <ns0:row r="263" ht="15.75" customHeight="1"/>
    <ns0:row r="264" ht="15.75" customHeight="1"/>
    <ns0:row r="265" ht="15.75" customHeight="1"/>
    <ns0:row r="266" ht="15.75" customHeight="1"/>
    <ns0:row r="267" ht="15.75" customHeight="1"/>
    <ns0:row r="268" ht="15.75" customHeight="1"/>
    <ns0:row r="269" ht="15.75" customHeight="1"/>
    <ns0:row r="270" ht="15.75" customHeight="1"/>
    <ns0:row r="271" ht="15.75" customHeight="1"/>
    <ns0:row r="272" ht="15.75" customHeight="1"/>
    <ns0:row r="273" ht="15.75" customHeight="1"/>
    <ns0:row r="274" ht="15.75" customHeight="1"/>
    <ns0:row r="275" ht="15.75" customHeight="1"/>
    <ns0:row r="276" ht="15.75" customHeight="1"/>
    <ns0:row r="277" ht="15.75" customHeight="1"/>
    <ns0:row r="278" ht="15.75" customHeight="1"/>
    <ns0:row r="279" ht="15.75" customHeight="1"/>
    <ns0:row r="280" ht="15.75" customHeight="1"/>
    <ns0:row r="281" ht="15.75" customHeight="1"/>
    <ns0:row r="282" ht="15.75" customHeight="1"/>
    <ns0:row r="283" ht="15.75" customHeight="1"/>
    <ns0:row r="284" ht="15.75" customHeight="1"/>
    <ns0:row r="285" ht="15.75" customHeight="1"/>
    <ns0:row r="286" ht="15.75" customHeight="1"/>
    <ns0:row r="287" ht="15.75" customHeight="1"/>
    <ns0:row r="288" ht="15.75" customHeight="1"/>
    <ns0:row r="289" ht="15.75" customHeight="1"/>
    <ns0:row r="290" ht="15.75" customHeight="1"/>
    <ns0:row r="291" ht="15.75" customHeight="1"/>
    <ns0:row r="292" ht="15.75" customHeight="1"/>
    <ns0:row r="293" ht="15.75" customHeight="1"/>
    <ns0:row r="294" ht="15.75" customHeight="1"/>
    <ns0:row r="295" ht="15.75" customHeight="1"/>
    <ns0:row r="296" ht="15.75" customHeight="1"/>
    <ns0:row r="297" ht="15.75" customHeight="1"/>
    <ns0:row r="298" ht="15.75" customHeight="1"/>
    <ns0:row r="299" ht="15.75" customHeight="1"/>
    <ns0:row r="300" ht="15.75" customHeight="1"/>
    <ns0:row r="301" ht="15.75" customHeight="1"/>
    <ns0:row r="302" ht="15.75" customHeight="1"/>
    <ns0:row r="303" ht="15.75" customHeight="1"/>
    <ns0:row r="304" ht="15.75" customHeight="1"/>
    <ns0:row r="305" ht="15.75" customHeight="1"/>
    <ns0:row r="306" ht="15.75" customHeight="1"/>
    <ns0:row r="307" ht="15.75" customHeight="1"/>
    <ns0:row r="308" ht="15.75" customHeight="1"/>
    <ns0:row r="309" ht="15.75" customHeight="1"/>
    <ns0:row r="310" ht="15.75" customHeight="1"/>
    <ns0:row r="311" ht="15.75" customHeight="1"/>
    <ns0:row r="312" ht="15.75" customHeight="1"/>
    <ns0:row r="313" ht="15.75" customHeight="1"/>
    <ns0:row r="314" ht="15.75" customHeight="1"/>
    <ns0:row r="315" ht="15.75" customHeight="1"/>
    <ns0:row r="316" ht="15.75" customHeight="1"/>
    <ns0:row r="317" ht="15.75" customHeight="1"/>
    <ns0:row r="318" ht="15.75" customHeight="1"/>
    <ns0:row r="319" ht="15.75" customHeight="1"/>
    <ns0:row r="320" ht="15.75" customHeight="1"/>
    <ns0:row r="321" ht="15.75" customHeight="1"/>
    <ns0:row r="322" ht="15.75" customHeight="1"/>
    <ns0:row r="323" ht="15.75" customHeight="1"/>
    <ns0:row r="324" ht="15.75" customHeight="1"/>
    <ns0:row r="325" ht="15.75" customHeight="1"/>
    <ns0:row r="326" ht="15.75" customHeight="1"/>
    <ns0:row r="327" ht="15.75" customHeight="1"/>
    <ns0:row r="328" ht="15.75" customHeight="1"/>
    <ns0:row r="329" ht="15.75" customHeight="1"/>
    <ns0:row r="330" ht="15.75" customHeight="1"/>
    <ns0:row r="331" ht="15.75" customHeight="1"/>
    <ns0:row r="332" ht="15.75" customHeight="1"/>
    <ns0:row r="333" ht="15.75" customHeight="1"/>
    <ns0:row r="334" ht="15.75" customHeight="1"/>
    <ns0:row r="335" ht="15.75" customHeight="1"/>
    <ns0:row r="336" ht="15.75" customHeight="1"/>
    <ns0:row r="337" ht="15.75" customHeight="1"/>
    <ns0:row r="338" ht="15.75" customHeight="1"/>
    <ns0:row r="339" ht="15.75" customHeight="1"/>
    <ns0:row r="340" ht="15.75" customHeight="1"/>
    <ns0:row r="341" ht="15.75" customHeight="1"/>
    <ns0:row r="342" ht="15.75" customHeight="1"/>
    <ns0:row r="343" ht="15.75" customHeight="1"/>
    <ns0:row r="344" ht="15.75" customHeight="1"/>
    <ns0:row r="345" ht="15.75" customHeight="1"/>
    <ns0:row r="346" ht="15.75" customHeight="1"/>
    <ns0:row r="347" ht="15.75" customHeight="1"/>
    <ns0:row r="348" ht="15.75" customHeight="1"/>
    <ns0:row r="349" ht="15.75" customHeight="1"/>
    <ns0:row r="350" ht="15.75" customHeight="1"/>
    <ns0:row r="351" ht="15.75" customHeight="1"/>
    <ns0:row r="352" ht="15.75" customHeight="1"/>
    <ns0:row r="353" ht="15.75" customHeight="1"/>
    <ns0:row r="354" ht="15.75" customHeight="1"/>
    <ns0:row r="355" ht="15.75" customHeight="1"/>
    <ns0:row r="356" ht="15.75" customHeight="1"/>
    <ns0:row r="357" ht="15.75" customHeight="1"/>
    <ns0:row r="358" ht="15.75" customHeight="1"/>
    <ns0:row r="359" ht="15.75" customHeight="1"/>
    <ns0:row r="360" ht="15.75" customHeight="1"/>
    <ns0:row r="361" ht="15.75" customHeight="1"/>
    <ns0:row r="362" ht="15.75" customHeight="1"/>
    <ns0:row r="363" ht="15.75" customHeight="1"/>
    <ns0:row r="364" ht="15.75" customHeight="1"/>
    <ns0:row r="365" ht="15.75" customHeight="1"/>
    <ns0:row r="366" ht="15.75" customHeight="1"/>
    <ns0:row r="367" ht="15.75" customHeight="1"/>
    <ns0:row r="368" ht="15.75" customHeight="1"/>
    <ns0:row r="369" ht="15.75" customHeight="1"/>
    <ns0:row r="370" ht="15.75" customHeight="1"/>
    <ns0:row r="371" ht="15.75" customHeight="1"/>
    <ns0:row r="372" ht="15.75" customHeight="1"/>
    <ns0:row r="373" ht="15.75" customHeight="1"/>
    <ns0:row r="374" ht="15.75" customHeight="1"/>
    <ns0:row r="375" ht="15.75" customHeight="1"/>
    <ns0:row r="376" ht="15.75" customHeight="1"/>
    <ns0:row r="377" ht="15.75" customHeight="1"/>
    <ns0:row r="378" ht="15.75" customHeight="1"/>
    <ns0:row r="379" ht="15.75" customHeight="1"/>
    <ns0:row r="380" ht="15.75" customHeight="1"/>
    <ns0:row r="381" ht="15.75" customHeight="1"/>
    <ns0:row r="382" ht="15.75" customHeight="1"/>
    <ns0:row r="383" ht="15.75" customHeight="1"/>
    <ns0:row r="384" ht="15.75" customHeight="1"/>
    <ns0:row r="385" ht="15.75" customHeight="1"/>
    <ns0:row r="386" ht="15.75" customHeight="1"/>
    <ns0:row r="387" ht="15.75" customHeight="1"/>
    <ns0:row r="388" ht="15.75" customHeight="1"/>
    <ns0:row r="389" ht="15.75" customHeight="1"/>
    <ns0:row r="390" ht="15.75" customHeight="1"/>
    <ns0:row r="391" ht="15.75" customHeight="1"/>
    <ns0:row r="392" ht="15.75" customHeight="1"/>
    <ns0:row r="393" ht="15.75" customHeight="1"/>
    <ns0:row r="394" ht="15.75" customHeight="1"/>
    <ns0:row r="395" ht="15.75" customHeight="1"/>
    <ns0:row r="396" ht="15.75" customHeight="1"/>
    <ns0:row r="397" ht="15.75" customHeight="1"/>
    <ns0:row r="398" ht="15.75" customHeight="1"/>
    <ns0:row r="399" ht="15.75" customHeight="1"/>
    <ns0:row r="400" ht="15.75" customHeight="1"/>
    <ns0:row r="401" ht="15.75" customHeight="1"/>
    <ns0:row r="402" ht="15.75" customHeight="1"/>
    <ns0:row r="403" ht="15.75" customHeight="1"/>
    <ns0:row r="404" ht="15.75" customHeight="1"/>
    <ns0:row r="405" ht="15.75" customHeight="1"/>
    <ns0:row r="406" ht="15.75" customHeight="1"/>
    <ns0:row r="407" ht="15.75" customHeight="1"/>
    <ns0:row r="408" ht="15.75" customHeight="1"/>
    <ns0:row r="409" ht="15.75" customHeight="1"/>
    <ns0:row r="410" ht="15.75" customHeight="1"/>
    <ns0:row r="411" ht="15.75" customHeight="1"/>
    <ns0:row r="412" ht="15.75" customHeight="1"/>
    <ns0:row r="413" ht="15.75" customHeight="1"/>
    <ns0:row r="414" ht="15.75" customHeight="1"/>
    <ns0:row r="415" ht="15.75" customHeight="1"/>
    <ns0:row r="416" ht="15.75" customHeight="1"/>
    <ns0:row r="417" ht="15.75" customHeight="1"/>
    <ns0:row r="418" ht="15.75" customHeight="1"/>
    <ns0:row r="419" ht="15.75" customHeight="1"/>
    <ns0:row r="420" ht="15.75" customHeight="1"/>
    <ns0:row r="421" ht="15.75" customHeight="1"/>
    <ns0:row r="422" ht="15.75" customHeight="1"/>
    <ns0:row r="423" ht="15.75" customHeight="1"/>
    <ns0:row r="424" ht="15.75" customHeight="1"/>
    <ns0:row r="425" ht="15.75" customHeight="1"/>
    <ns0:row r="426" ht="15.75" customHeight="1"/>
    <ns0:row r="427" ht="15.75" customHeight="1"/>
    <ns0:row r="428" ht="15.75" customHeight="1"/>
    <ns0:row r="429" ht="15.75" customHeight="1"/>
    <ns0:row r="430" ht="15.75" customHeight="1"/>
    <ns0:row r="431" ht="15.75" customHeight="1"/>
    <ns0:row r="432" ht="15.75" customHeight="1"/>
    <ns0:row r="433" ht="15.75" customHeight="1"/>
    <ns0:row r="434" ht="15.75" customHeight="1"/>
    <ns0:row r="435" ht="15.75" customHeight="1"/>
    <ns0:row r="436" ht="15.75" customHeight="1"/>
    <ns0:row r="437" ht="15.75" customHeight="1"/>
    <ns0:row r="438" ht="15.75" customHeight="1"/>
    <ns0:row r="439" ht="15.75" customHeight="1"/>
    <ns0:row r="440" ht="15.75" customHeight="1"/>
    <ns0:row r="441" ht="15.75" customHeight="1"/>
    <ns0:row r="442" ht="15.75" customHeight="1"/>
    <ns0:row r="443" ht="15.75" customHeight="1"/>
    <ns0:row r="444" ht="15.75" customHeight="1"/>
    <ns0:row r="445" ht="15.75" customHeight="1"/>
    <ns0:row r="446" ht="15.75" customHeight="1"/>
    <ns0:row r="447" ht="15.75" customHeight="1"/>
    <ns0:row r="448" ht="15.75" customHeight="1"/>
    <ns0:row r="449" ht="15.75" customHeight="1"/>
    <ns0:row r="450" ht="15.75" customHeight="1"/>
    <ns0:row r="451" ht="15.75" customHeight="1"/>
    <ns0:row r="452" ht="15.75" customHeight="1"/>
    <ns0:row r="453" ht="15.75" customHeight="1"/>
    <ns0:row r="454" ht="15.75" customHeight="1"/>
    <ns0:row r="455" ht="15.75" customHeight="1"/>
    <ns0:row r="456" ht="15.75" customHeight="1"/>
    <ns0:row r="457" ht="15.75" customHeight="1"/>
    <ns0:row r="458" ht="15.75" customHeight="1"/>
    <ns0:row r="459" ht="15.75" customHeight="1"/>
    <ns0:row r="460" ht="15.75" customHeight="1"/>
    <ns0:row r="461" ht="15.75" customHeight="1"/>
    <ns0:row r="462" ht="15.75" customHeight="1"/>
    <ns0:row r="463" ht="15.75" customHeight="1"/>
    <ns0:row r="464" ht="15.75" customHeight="1"/>
    <ns0:row r="465" ht="15.75" customHeight="1"/>
    <ns0:row r="466" ht="15.75" customHeight="1"/>
    <ns0:row r="467" ht="15.75" customHeight="1"/>
    <ns0:row r="468" ht="15.75" customHeight="1"/>
    <ns0:row r="469" ht="15.75" customHeight="1"/>
    <ns0:row r="470" ht="15.75" customHeight="1"/>
    <ns0:row r="471" ht="15.75" customHeight="1"/>
    <ns0:row r="472" ht="15.75" customHeight="1"/>
    <ns0:row r="473" ht="15.75" customHeight="1"/>
    <ns0:row r="474" ht="15.75" customHeight="1"/>
    <ns0:row r="475" ht="15.75" customHeight="1"/>
    <ns0:row r="476" ht="15.75" customHeight="1"/>
    <ns0:row r="477" ht="15.75" customHeight="1"/>
    <ns0:row r="478" ht="15.75" customHeight="1"/>
    <ns0:row r="479" ht="15.75" customHeight="1"/>
    <ns0:row r="480" ht="15.75" customHeight="1"/>
    <ns0:row r="481" ht="15.75" customHeight="1"/>
    <ns0:row r="482" ht="15.75" customHeight="1"/>
    <ns0:row r="483" ht="15.75" customHeight="1"/>
    <ns0:row r="484" ht="15.75" customHeight="1"/>
    <ns0:row r="485" ht="15.75" customHeight="1"/>
    <ns0:row r="486" ht="15.75" customHeight="1"/>
    <ns0:row r="487" ht="15.75" customHeight="1"/>
    <ns0:row r="488" ht="15.75" customHeight="1"/>
    <ns0:row r="489" ht="15.75" customHeight="1"/>
    <ns0:row r="490" ht="15.75" customHeight="1"/>
    <ns0:row r="491" ht="15.75" customHeight="1"/>
    <ns0:row r="492" ht="15.75" customHeight="1"/>
    <ns0:row r="493" ht="15.75" customHeight="1"/>
    <ns0:row r="494" ht="15.75" customHeight="1"/>
    <ns0:row r="495" ht="15.75" customHeight="1"/>
    <ns0:row r="496" ht="15.75" customHeight="1"/>
    <ns0:row r="497" ht="15.75" customHeight="1"/>
    <ns0:row r="498" ht="15.75" customHeight="1"/>
    <ns0:row r="499" ht="15.75" customHeight="1"/>
    <ns0:row r="500" ht="15.75" customHeight="1"/>
    <ns0:row r="501" ht="15.75" customHeight="1"/>
    <ns0:row r="502" ht="15.75" customHeight="1"/>
    <ns0:row r="503" ht="15.75" customHeight="1"/>
    <ns0:row r="504" ht="15.75" customHeight="1"/>
    <ns0:row r="505" ht="15.75" customHeight="1"/>
    <ns0:row r="506" ht="15.75" customHeight="1"/>
    <ns0:row r="507" ht="15.75" customHeight="1"/>
    <ns0:row r="508" ht="15.75" customHeight="1"/>
    <ns0:row r="509" ht="15.75" customHeight="1"/>
    <ns0:row r="510" ht="15.75" customHeight="1"/>
    <ns0:row r="511" ht="15.75" customHeight="1"/>
    <ns0:row r="512" ht="15.75" customHeight="1"/>
    <ns0:row r="513" ht="15.75" customHeight="1"/>
    <ns0:row r="514" ht="15.75" customHeight="1"/>
    <ns0:row r="515" ht="15.75" customHeight="1"/>
    <ns0:row r="516" ht="15.75" customHeight="1"/>
    <ns0:row r="517" ht="15.75" customHeight="1"/>
    <ns0:row r="518" ht="15.75" customHeight="1"/>
    <ns0:row r="519" ht="15.75" customHeight="1"/>
    <ns0:row r="520" ht="15.75" customHeight="1"/>
    <ns0:row r="521" ht="15.75" customHeight="1"/>
    <ns0:row r="522" ht="15.75" customHeight="1"/>
    <ns0:row r="523" ht="15.75" customHeight="1"/>
    <ns0:row r="524" ht="15.75" customHeight="1"/>
    <ns0:row r="525" ht="15.75" customHeight="1"/>
    <ns0:row r="526" ht="15.75" customHeight="1"/>
    <ns0:row r="527" ht="15.75" customHeight="1"/>
    <ns0:row r="528" ht="15.75" customHeight="1"/>
    <ns0:row r="529" ht="15.75" customHeight="1"/>
    <ns0:row r="530" ht="15.75" customHeight="1"/>
    <ns0:row r="531" ht="15.75" customHeight="1"/>
    <ns0:row r="532" ht="15.75" customHeight="1"/>
    <ns0:row r="533" ht="15.75" customHeight="1"/>
    <ns0:row r="534" ht="15.75" customHeight="1"/>
    <ns0:row r="535" ht="15.75" customHeight="1"/>
    <ns0:row r="536" ht="15.75" customHeight="1"/>
    <ns0:row r="537" ht="15.75" customHeight="1"/>
    <ns0:row r="538" ht="15.75" customHeight="1"/>
    <ns0:row r="539" ht="15.75" customHeight="1"/>
    <ns0:row r="540" ht="15.75" customHeight="1"/>
    <ns0:row r="541" ht="15.75" customHeight="1"/>
    <ns0:row r="542" ht="15.75" customHeight="1"/>
    <ns0:row r="543" ht="15.75" customHeight="1"/>
    <ns0:row r="544" ht="15.75" customHeight="1"/>
    <ns0:row r="545" ht="15.75" customHeight="1"/>
    <ns0:row r="546" ht="15.75" customHeight="1"/>
    <ns0:row r="547" ht="15.75" customHeight="1"/>
    <ns0:row r="548" ht="15.75" customHeight="1"/>
    <ns0:row r="549" ht="15.75" customHeight="1"/>
    <ns0:row r="550" ht="15.75" customHeight="1"/>
    <ns0:row r="551" ht="15.75" customHeight="1"/>
    <ns0:row r="552" ht="15.75" customHeight="1"/>
    <ns0:row r="553" ht="15.75" customHeight="1"/>
    <ns0:row r="554" ht="15.75" customHeight="1"/>
    <ns0:row r="555" ht="15.75" customHeight="1"/>
    <ns0:row r="556" ht="15.75" customHeight="1"/>
    <ns0:row r="557" ht="15.75" customHeight="1"/>
    <ns0:row r="558" ht="15.75" customHeight="1"/>
    <ns0:row r="559" ht="15.75" customHeight="1"/>
    <ns0:row r="560" ht="15.75" customHeight="1"/>
    <ns0:row r="561" ht="15.75" customHeight="1"/>
    <ns0:row r="562" ht="15.75" customHeight="1"/>
    <ns0:row r="563" ht="15.75" customHeight="1"/>
    <ns0:row r="564" ht="15.75" customHeight="1"/>
    <ns0:row r="565" ht="15.75" customHeight="1"/>
    <ns0:row r="566" ht="15.75" customHeight="1"/>
    <ns0:row r="567" ht="15.75" customHeight="1"/>
    <ns0:row r="568" ht="15.75" customHeight="1"/>
    <ns0:row r="569" ht="15.75" customHeight="1"/>
    <ns0:row r="570" ht="15.75" customHeight="1"/>
    <ns0:row r="571" ht="15.75" customHeight="1"/>
    <ns0:row r="572" ht="15.75" customHeight="1"/>
    <ns0:row r="573" ht="15.75" customHeight="1"/>
    <ns0:row r="574" ht="15.75" customHeight="1"/>
    <ns0:row r="575" ht="15.75" customHeight="1"/>
    <ns0:row r="576" ht="15.75" customHeight="1"/>
    <ns0:row r="577" ht="15.75" customHeight="1"/>
    <ns0:row r="578" ht="15.75" customHeight="1"/>
    <ns0:row r="579" ht="15.75" customHeight="1"/>
    <ns0:row r="580" ht="15.75" customHeight="1"/>
    <ns0:row r="581" ht="15.75" customHeight="1"/>
    <ns0:row r="582" ht="15.75" customHeight="1"/>
    <ns0:row r="583" ht="15.75" customHeight="1"/>
    <ns0:row r="584" ht="15.75" customHeight="1"/>
    <ns0:row r="585" ht="15.75" customHeight="1"/>
    <ns0:row r="586" ht="15.75" customHeight="1"/>
    <ns0:row r="587" ht="15.75" customHeight="1"/>
    <ns0:row r="588" ht="15.75" customHeight="1"/>
    <ns0:row r="589" ht="15.75" customHeight="1"/>
    <ns0:row r="590" ht="15.75" customHeight="1"/>
    <ns0:row r="591" ht="15.75" customHeight="1"/>
    <ns0:row r="592" ht="15.75" customHeight="1"/>
    <ns0:row r="593" ht="15.75" customHeight="1"/>
    <ns0:row r="594" ht="15.75" customHeight="1"/>
    <ns0:row r="595" ht="15.75" customHeight="1"/>
    <ns0:row r="596" ht="15.75" customHeight="1"/>
    <ns0:row r="597" ht="15.75" customHeight="1"/>
    <ns0:row r="598" ht="15.75" customHeight="1"/>
    <ns0:row r="599" ht="15.75" customHeight="1"/>
    <ns0:row r="600" ht="15.75" customHeight="1"/>
    <ns0:row r="601" ht="15.75" customHeight="1"/>
    <ns0:row r="602" ht="15.75" customHeight="1"/>
    <ns0:row r="603" ht="15.75" customHeight="1"/>
    <ns0:row r="604" ht="15.75" customHeight="1"/>
    <ns0:row r="605" ht="15.75" customHeight="1"/>
    <ns0:row r="606" ht="15.75" customHeight="1"/>
    <ns0:row r="607" ht="15.75" customHeight="1"/>
    <ns0:row r="608" ht="15.75" customHeight="1"/>
    <ns0:row r="609" ht="15.75" customHeight="1"/>
    <ns0:row r="610" ht="15.75" customHeight="1"/>
    <ns0:row r="611" ht="15.75" customHeight="1"/>
    <ns0:row r="612" ht="15.75" customHeight="1"/>
    <ns0:row r="613" ht="15.75" customHeight="1"/>
    <ns0:row r="614" ht="15.75" customHeight="1"/>
    <ns0:row r="615" ht="15.75" customHeight="1"/>
    <ns0:row r="616" ht="15.75" customHeight="1"/>
    <ns0:row r="617" ht="15.75" customHeight="1"/>
    <ns0:row r="618" ht="15.75" customHeight="1"/>
    <ns0:row r="619" ht="15.75" customHeight="1"/>
    <ns0:row r="620" ht="15.75" customHeight="1"/>
    <ns0:row r="621" ht="15.75" customHeight="1"/>
    <ns0:row r="622" ht="15.75" customHeight="1"/>
    <ns0:row r="623" ht="15.75" customHeight="1"/>
    <ns0:row r="624" ht="15.75" customHeight="1"/>
    <ns0:row r="625" ht="15.75" customHeight="1"/>
    <ns0:row r="626" ht="15.75" customHeight="1"/>
    <ns0:row r="627" ht="15.75" customHeight="1"/>
    <ns0:row r="628" ht="15.75" customHeight="1"/>
    <ns0:row r="629" ht="15.75" customHeight="1"/>
    <ns0:row r="630" ht="15.75" customHeight="1"/>
    <ns0:row r="631" ht="15.75" customHeight="1"/>
    <ns0:row r="632" ht="15.75" customHeight="1"/>
    <ns0:row r="633" ht="15.75" customHeight="1"/>
    <ns0:row r="634" ht="15.75" customHeight="1"/>
    <ns0:row r="635" ht="15.75" customHeight="1"/>
    <ns0:row r="636" ht="15.75" customHeight="1"/>
    <ns0:row r="637" ht="15.75" customHeight="1"/>
    <ns0:row r="638" ht="15.75" customHeight="1"/>
    <ns0:row r="639" ht="15.75" customHeight="1"/>
    <ns0:row r="640" ht="15.75" customHeight="1"/>
    <ns0:row r="641" ht="15.75" customHeight="1"/>
    <ns0:row r="642" ht="15.75" customHeight="1"/>
    <ns0:row r="643" ht="15.75" customHeight="1"/>
    <ns0:row r="644" ht="15.75" customHeight="1"/>
    <ns0:row r="645" ht="15.75" customHeight="1"/>
    <ns0:row r="646" ht="15.75" customHeight="1"/>
    <ns0:row r="647" ht="15.75" customHeight="1"/>
    <ns0:row r="648" ht="15.75" customHeight="1"/>
    <ns0:row r="649" ht="15.75" customHeight="1"/>
    <ns0:row r="650" ht="15.75" customHeight="1"/>
    <ns0:row r="651" ht="15.75" customHeight="1"/>
    <ns0:row r="652" ht="15.75" customHeight="1"/>
    <ns0:row r="653" ht="15.75" customHeight="1"/>
    <ns0:row r="654" ht="15.75" customHeight="1"/>
    <ns0:row r="655" ht="15.75" customHeight="1"/>
    <ns0:row r="656" ht="15.75" customHeight="1"/>
    <ns0:row r="657" ht="15.75" customHeight="1"/>
    <ns0:row r="658" ht="15.75" customHeight="1"/>
    <ns0:row r="659" ht="15.75" customHeight="1"/>
    <ns0:row r="660" ht="15.75" customHeight="1"/>
    <ns0:row r="661" ht="15.75" customHeight="1"/>
    <ns0:row r="662" ht="15.75" customHeight="1"/>
    <ns0:row r="663" ht="15.75" customHeight="1"/>
    <ns0:row r="664" ht="15.75" customHeight="1"/>
    <ns0:row r="665" ht="15.75" customHeight="1"/>
    <ns0:row r="666" ht="15.75" customHeight="1"/>
    <ns0:row r="667" ht="15.75" customHeight="1"/>
    <ns0:row r="668" ht="15.75" customHeight="1"/>
    <ns0:row r="669" ht="15.75" customHeight="1"/>
    <ns0:row r="670" ht="15.75" customHeight="1"/>
    <ns0:row r="671" ht="15.75" customHeight="1"/>
    <ns0:row r="672" ht="15.75" customHeight="1"/>
    <ns0:row r="673" ht="15.75" customHeight="1"/>
    <ns0:row r="674" ht="15.75" customHeight="1"/>
    <ns0:row r="675" ht="15.75" customHeight="1"/>
    <ns0:row r="676" ht="15.75" customHeight="1"/>
    <ns0:row r="677" ht="15.75" customHeight="1"/>
    <ns0:row r="678" ht="15.75" customHeight="1"/>
    <ns0:row r="679" ht="15.75" customHeight="1"/>
    <ns0:row r="680" ht="15.75" customHeight="1"/>
    <ns0:row r="681" ht="15.75" customHeight="1"/>
    <ns0:row r="682" ht="15.75" customHeight="1"/>
    <ns0:row r="683" ht="15.75" customHeight="1"/>
    <ns0:row r="684" ht="15.75" customHeight="1"/>
    <ns0:row r="685" ht="15.75" customHeight="1"/>
    <ns0:row r="686" ht="15.75" customHeight="1"/>
    <ns0:row r="687" ht="15.75" customHeight="1"/>
    <ns0:row r="688" ht="15.75" customHeight="1"/>
    <ns0:row r="689" ht="15.75" customHeight="1"/>
    <ns0:row r="690" ht="15.75" customHeight="1"/>
    <ns0:row r="691" ht="15.75" customHeight="1"/>
    <ns0:row r="692" ht="15.75" customHeight="1"/>
    <ns0:row r="693" ht="15.75" customHeight="1"/>
    <ns0:row r="694" ht="15.75" customHeight="1"/>
    <ns0:row r="695" ht="15.75" customHeight="1"/>
    <ns0:row r="696" ht="15.75" customHeight="1"/>
    <ns0:row r="697" ht="15.75" customHeight="1"/>
    <ns0:row r="698" ht="15.75" customHeight="1"/>
    <ns0:row r="699" ht="15.75" customHeight="1"/>
    <ns0:row r="700" ht="15.75" customHeight="1"/>
    <ns0:row r="701" ht="15.75" customHeight="1"/>
    <ns0:row r="702" ht="15.75" customHeight="1"/>
    <ns0:row r="703" ht="15.75" customHeight="1"/>
    <ns0:row r="704" ht="15.75" customHeight="1"/>
    <ns0:row r="705" ht="15.75" customHeight="1"/>
    <ns0:row r="706" ht="15.75" customHeight="1"/>
    <ns0:row r="707" ht="15.75" customHeight="1"/>
    <ns0:row r="708" ht="15.75" customHeight="1"/>
    <ns0:row r="709" ht="15.75" customHeight="1"/>
    <ns0:row r="710" ht="15.75" customHeight="1"/>
    <ns0:row r="711" ht="15.75" customHeight="1"/>
    <ns0:row r="712" ht="15.75" customHeight="1"/>
    <ns0:row r="713" ht="15.75" customHeight="1"/>
    <ns0:row r="714" ht="15.75" customHeight="1"/>
    <ns0:row r="715" ht="15.75" customHeight="1"/>
    <ns0:row r="716" ht="15.75" customHeight="1"/>
    <ns0:row r="717" ht="15.75" customHeight="1"/>
    <ns0:row r="718" ht="15.75" customHeight="1"/>
    <ns0:row r="719" ht="15.75" customHeight="1"/>
    <ns0:row r="720" ht="15.75" customHeight="1"/>
    <ns0:row r="721" ht="15.75" customHeight="1"/>
    <ns0:row r="722" ht="15.75" customHeight="1"/>
    <ns0:row r="723" ht="15.75" customHeight="1"/>
    <ns0:row r="724" ht="15.75" customHeight="1"/>
    <ns0:row r="725" ht="15.75" customHeight="1"/>
    <ns0:row r="726" ht="15.75" customHeight="1"/>
    <ns0:row r="727" ht="15.75" customHeight="1"/>
    <ns0:row r="728" ht="15.75" customHeight="1"/>
    <ns0:row r="729" ht="15.75" customHeight="1"/>
    <ns0:row r="730" ht="15.75" customHeight="1"/>
    <ns0:row r="731" ht="15.75" customHeight="1"/>
    <ns0:row r="732" ht="15.75" customHeight="1"/>
    <ns0:row r="733" ht="15.75" customHeight="1"/>
    <ns0:row r="734" ht="15.75" customHeight="1"/>
    <ns0:row r="735" ht="15.75" customHeight="1"/>
    <ns0:row r="736" ht="15.75" customHeight="1"/>
    <ns0:row r="737" ht="15.75" customHeight="1"/>
    <ns0:row r="738" ht="15.75" customHeight="1"/>
    <ns0:row r="739" ht="15.75" customHeight="1"/>
    <ns0:row r="740" ht="15.75" customHeight="1"/>
    <ns0:row r="741" ht="15.75" customHeight="1"/>
    <ns0:row r="742" ht="15.75" customHeight="1"/>
    <ns0:row r="743" ht="15.75" customHeight="1"/>
    <ns0:row r="744" ht="15.75" customHeight="1"/>
    <ns0:row r="745" ht="15.75" customHeight="1"/>
    <ns0:row r="746" ht="15.75" customHeight="1"/>
    <ns0:row r="747" ht="15.75" customHeight="1"/>
    <ns0:row r="748" ht="15.75" customHeight="1"/>
    <ns0:row r="749" ht="15.75" customHeight="1"/>
    <ns0:row r="750" ht="15.75" customHeight="1"/>
    <ns0:row r="751" ht="15.75" customHeight="1"/>
    <ns0:row r="752" ht="15.75" customHeight="1"/>
    <ns0:row r="753" ht="15.75" customHeight="1"/>
    <ns0:row r="754" ht="15.75" customHeight="1"/>
    <ns0:row r="755" ht="15.75" customHeight="1"/>
    <ns0:row r="756" ht="15.75" customHeight="1"/>
    <ns0:row r="757" ht="15.75" customHeight="1"/>
    <ns0:row r="758" ht="15.75" customHeight="1"/>
    <ns0:row r="759" ht="15.75" customHeight="1"/>
    <ns0:row r="760" ht="15.75" customHeight="1"/>
    <ns0:row r="761" ht="15.75" customHeight="1"/>
    <ns0:row r="762" ht="15.75" customHeight="1"/>
    <ns0:row r="763" ht="15.75" customHeight="1"/>
    <ns0:row r="764" ht="15.75" customHeight="1"/>
    <ns0:row r="765" ht="15.75" customHeight="1"/>
    <ns0:row r="766" ht="15.75" customHeight="1"/>
    <ns0:row r="767" ht="15.75" customHeight="1"/>
    <ns0:row r="768" ht="15.75" customHeight="1"/>
    <ns0:row r="769" ht="15.75" customHeight="1"/>
    <ns0:row r="770" ht="15.75" customHeight="1"/>
    <ns0:row r="771" ht="15.75" customHeight="1"/>
    <ns0:row r="772" ht="15.75" customHeight="1"/>
    <ns0:row r="773" ht="15.75" customHeight="1"/>
    <ns0:row r="774" ht="15.75" customHeight="1"/>
    <ns0:row r="775" ht="15.75" customHeight="1"/>
    <ns0:row r="776" ht="15.75" customHeight="1"/>
    <ns0:row r="777" ht="15.75" customHeight="1"/>
    <ns0:row r="778" ht="15.75" customHeight="1"/>
    <ns0:row r="779" ht="15.75" customHeight="1"/>
    <ns0:row r="780" ht="15.75" customHeight="1"/>
    <ns0:row r="781" ht="15.75" customHeight="1"/>
    <ns0:row r="782" ht="15.75" customHeight="1"/>
    <ns0:row r="783" ht="15.75" customHeight="1"/>
    <ns0:row r="784" ht="15.75" customHeight="1"/>
    <ns0:row r="785" ht="15.75" customHeight="1"/>
    <ns0:row r="786" ht="15.75" customHeight="1"/>
    <ns0:row r="787" ht="15.75" customHeight="1"/>
    <ns0:row r="788" ht="15.75" customHeight="1"/>
    <ns0:row r="789" ht="15.75" customHeight="1"/>
    <ns0:row r="790" ht="15.75" customHeight="1"/>
    <ns0:row r="791" ht="15.75" customHeight="1"/>
    <ns0:row r="792" ht="15.75" customHeight="1"/>
    <ns0:row r="793" ht="15.75" customHeight="1"/>
    <ns0:row r="794" ht="15.75" customHeight="1"/>
    <ns0:row r="795" ht="15.75" customHeight="1"/>
    <ns0:row r="796" ht="15.75" customHeight="1"/>
    <ns0:row r="797" ht="15.75" customHeight="1"/>
    <ns0:row r="798" ht="15.75" customHeight="1"/>
    <ns0:row r="799" ht="15.75" customHeight="1"/>
    <ns0:row r="800" ht="15.75" customHeight="1"/>
    <ns0:row r="801" ht="15.75" customHeight="1"/>
    <ns0:row r="802" ht="15.75" customHeight="1"/>
    <ns0:row r="803" ht="15.75" customHeight="1"/>
    <ns0:row r="804" ht="15.75" customHeight="1"/>
    <ns0:row r="805" ht="15.75" customHeight="1"/>
    <ns0:row r="806" ht="15.75" customHeight="1"/>
    <ns0:row r="807" ht="15.75" customHeight="1"/>
    <ns0:row r="808" ht="15.75" customHeight="1"/>
    <ns0:row r="809" ht="15.75" customHeight="1"/>
    <ns0:row r="810" ht="15.75" customHeight="1"/>
    <ns0:row r="811" ht="15.75" customHeight="1"/>
    <ns0:row r="812" ht="15.75" customHeight="1"/>
    <ns0:row r="813" ht="15.75" customHeight="1"/>
    <ns0:row r="814" ht="15.75" customHeight="1"/>
    <ns0:row r="815" ht="15.75" customHeight="1"/>
    <ns0:row r="816" ht="15.75" customHeight="1"/>
    <ns0:row r="817" ht="15.75" customHeight="1"/>
    <ns0:row r="818" ht="15.75" customHeight="1"/>
    <ns0:row r="819" ht="15.75" customHeight="1"/>
    <ns0:row r="820" ht="15.75" customHeight="1"/>
    <ns0:row r="821" ht="15.75" customHeight="1"/>
    <ns0:row r="822" ht="15.75" customHeight="1"/>
    <ns0:row r="823" ht="15.75" customHeight="1"/>
    <ns0:row r="824" ht="15.75" customHeight="1"/>
    <ns0:row r="825" ht="15.75" customHeight="1"/>
    <ns0:row r="826" ht="15.75" customHeight="1"/>
    <ns0:row r="827" ht="15.75" customHeight="1"/>
    <ns0:row r="828" ht="15.75" customHeight="1"/>
    <ns0:row r="829" ht="15.75" customHeight="1"/>
    <ns0:row r="830" ht="15.75" customHeight="1"/>
    <ns0:row r="831" ht="15.75" customHeight="1"/>
    <ns0:row r="832" ht="15.75" customHeight="1"/>
    <ns0:row r="833" ht="15.75" customHeight="1"/>
    <ns0:row r="834" ht="15.75" customHeight="1"/>
    <ns0:row r="835" ht="15.75" customHeight="1"/>
    <ns0:row r="836" ht="15.75" customHeight="1"/>
    <ns0:row r="837" ht="15.75" customHeight="1"/>
    <ns0:row r="838" ht="15.75" customHeight="1"/>
    <ns0:row r="839" ht="15.75" customHeight="1"/>
    <ns0:row r="840" ht="15.75" customHeight="1"/>
    <ns0:row r="841" ht="15.75" customHeight="1"/>
    <ns0:row r="842" ht="15.75" customHeight="1"/>
    <ns0:row r="843" ht="15.75" customHeight="1"/>
    <ns0:row r="844" ht="15.75" customHeight="1"/>
    <ns0:row r="845" ht="15.75" customHeight="1"/>
    <ns0:row r="846" ht="15.75" customHeight="1"/>
    <ns0:row r="847" ht="15.75" customHeight="1"/>
    <ns0:row r="848" ht="15.75" customHeight="1"/>
    <ns0:row r="849" ht="15.75" customHeight="1"/>
    <ns0:row r="850" ht="15.75" customHeight="1"/>
    <ns0:row r="851" ht="15.75" customHeight="1"/>
    <ns0:row r="852" ht="15.75" customHeight="1"/>
    <ns0:row r="853" ht="15.75" customHeight="1"/>
    <ns0:row r="854" ht="15.75" customHeight="1"/>
    <ns0:row r="855" ht="15.75" customHeight="1"/>
    <ns0:row r="856" ht="15.75" customHeight="1"/>
    <ns0:row r="857" ht="15.75" customHeight="1"/>
    <ns0:row r="858" ht="15.75" customHeight="1"/>
    <ns0:row r="859" ht="15.75" customHeight="1"/>
    <ns0:row r="860" ht="15.75" customHeight="1"/>
    <ns0:row r="861" ht="15.75" customHeight="1"/>
    <ns0:row r="862" ht="15.75" customHeight="1"/>
    <ns0:row r="863" ht="15.75" customHeight="1"/>
    <ns0:row r="864" ht="15.75" customHeight="1"/>
    <ns0:row r="865" ht="15.75" customHeight="1"/>
    <ns0:row r="866" ht="15.75" customHeight="1"/>
    <ns0:row r="867" ht="15.75" customHeight="1"/>
    <ns0:row r="868" ht="15.75" customHeight="1"/>
    <ns0:row r="869" ht="15.75" customHeight="1"/>
    <ns0:row r="870" ht="15.75" customHeight="1"/>
    <ns0:row r="871" ht="15.75" customHeight="1"/>
    <ns0:row r="872" ht="15.75" customHeight="1"/>
    <ns0:row r="873" ht="15.75" customHeight="1"/>
    <ns0:row r="874" ht="15.75" customHeight="1"/>
    <ns0:row r="875" ht="15.75" customHeight="1"/>
    <ns0:row r="876" ht="15.75" customHeight="1"/>
    <ns0:row r="877" ht="15.75" customHeight="1"/>
    <ns0:row r="878" ht="15.75" customHeight="1"/>
    <ns0:row r="879" ht="15.75" customHeight="1"/>
    <ns0:row r="880" ht="15.75" customHeight="1"/>
    <ns0:row r="881" ht="15.75" customHeight="1"/>
    <ns0:row r="882" ht="15.75" customHeight="1"/>
    <ns0:row r="883" ht="15.75" customHeight="1"/>
    <ns0:row r="884" ht="15.75" customHeight="1"/>
    <ns0:row r="885" ht="15.75" customHeight="1"/>
    <ns0:row r="886" ht="15.75" customHeight="1"/>
    <ns0:row r="887" ht="15.75" customHeight="1"/>
    <ns0:row r="888" ht="15.75" customHeight="1"/>
    <ns0:row r="889" ht="15.75" customHeight="1"/>
    <ns0:row r="890" ht="15.75" customHeight="1"/>
    <ns0:row r="891" ht="15.75" customHeight="1"/>
    <ns0:row r="892" ht="15.75" customHeight="1"/>
    <ns0:row r="893" ht="15.75" customHeight="1"/>
    <ns0:row r="894" ht="15.75" customHeight="1"/>
    <ns0:row r="895" ht="15.75" customHeight="1"/>
    <ns0:row r="896" ht="15.75" customHeight="1"/>
    <ns0:row r="897" ht="15.75" customHeight="1"/>
    <ns0:row r="898" ht="15.75" customHeight="1"/>
    <ns0:row r="899" ht="15.75" customHeight="1"/>
    <ns0:row r="900" ht="15.75" customHeight="1"/>
    <ns0:row r="901" ht="15.75" customHeight="1"/>
    <ns0:row r="902" ht="15.75" customHeight="1"/>
    <ns0:row r="903" ht="15.75" customHeight="1"/>
    <ns0:row r="904" ht="15.75" customHeight="1"/>
    <ns0:row r="905" ht="15.75" customHeight="1"/>
    <ns0:row r="906" ht="15.75" customHeight="1"/>
    <ns0:row r="907" ht="15.75" customHeight="1"/>
    <ns0:row r="908" ht="15.75" customHeight="1"/>
    <ns0:row r="909" ht="15.75" customHeight="1"/>
    <ns0:row r="910" ht="15.75" customHeight="1"/>
    <ns0:row r="911" ht="15.75" customHeight="1"/>
    <ns0:row r="912" ht="15.75" customHeight="1"/>
    <ns0:row r="913" ht="15.75" customHeight="1"/>
    <ns0:row r="914" ht="15.75" customHeight="1"/>
    <ns0:row r="915" ht="15.75" customHeight="1"/>
    <ns0:row r="916" ht="15.75" customHeight="1"/>
    <ns0:row r="917" ht="15.75" customHeight="1"/>
    <ns0:row r="918" ht="15.75" customHeight="1"/>
    <ns0:row r="919" ht="15.75" customHeight="1"/>
    <ns0:row r="920" ht="15.75" customHeight="1"/>
    <ns0:row r="921" ht="15.75" customHeight="1"/>
    <ns0:row r="922" ht="15.75" customHeight="1"/>
    <ns0:row r="923" ht="15.75" customHeight="1"/>
    <ns0:row r="924" ht="15.75" customHeight="1"/>
    <ns0:row r="925" ht="15.75" customHeight="1"/>
    <ns0:row r="926" ht="15.75" customHeight="1"/>
    <ns0:row r="927" ht="15.75" customHeight="1"/>
    <ns0:row r="928" ht="15.75" customHeight="1"/>
    <ns0:row r="929" ht="15.75" customHeight="1"/>
    <ns0:row r="930" ht="15.75" customHeight="1"/>
    <ns0:row r="931" ht="15.75" customHeight="1"/>
    <ns0:row r="932" ht="15.75" customHeight="1"/>
    <ns0:row r="933" ht="15.75" customHeight="1"/>
    <ns0:row r="934" ht="15.75" customHeight="1"/>
    <ns0:row r="935" ht="15.75" customHeight="1"/>
    <ns0:row r="936" ht="15.75" customHeight="1"/>
    <ns0:row r="937" ht="15.75" customHeight="1"/>
    <ns0:row r="938" ht="15.75" customHeight="1"/>
    <ns0:row r="939" ht="15.75" customHeight="1"/>
    <ns0:row r="940" ht="15.75" customHeight="1"/>
    <ns0:row r="941" ht="15.75" customHeight="1"/>
    <ns0:row r="942" ht="15.75" customHeight="1"/>
    <ns0:row r="943" ht="15.75" customHeight="1"/>
    <ns0:row r="944" ht="15.75" customHeight="1"/>
    <ns0:row r="945" ht="15.75" customHeight="1"/>
    <ns0:row r="946" ht="15.75" customHeight="1"/>
    <ns0:row r="947" ht="15.75" customHeight="1"/>
    <ns0:row r="948" ht="15.75" customHeight="1"/>
    <ns0:row r="949" ht="15.75" customHeight="1"/>
    <ns0:row r="950" ht="15.75" customHeight="1"/>
    <ns0:row r="951" ht="15.75" customHeight="1"/>
    <ns0:row r="952" ht="15.75" customHeight="1"/>
    <ns0:row r="953" ht="15.75" customHeight="1"/>
    <ns0:row r="954" ht="15.75" customHeight="1"/>
    <ns0:row r="955" ht="15.75" customHeight="1"/>
    <ns0:row r="956" ht="15.75" customHeight="1"/>
    <ns0:row r="957" ht="15.75" customHeight="1"/>
    <ns0:row r="958" ht="15.75" customHeight="1"/>
    <ns0:row r="959" ht="15.75" customHeight="1"/>
    <ns0:row r="960" ht="15.75" customHeight="1"/>
    <ns0:row r="961" ht="15.75" customHeight="1"/>
    <ns0:row r="962" ht="15.75" customHeight="1"/>
    <ns0:row r="963" ht="15.75" customHeight="1"/>
    <ns0:row r="964" ht="15.75" customHeight="1"/>
    <ns0:row r="965" ht="15.75" customHeight="1"/>
    <ns0:row r="966" ht="15.75" customHeight="1"/>
    <ns0:row r="967" ht="15.75" customHeight="1"/>
    <ns0:row r="968" ht="15.75" customHeight="1"/>
    <ns0:row r="969" ht="15.75" customHeight="1"/>
    <ns0:row r="970" ht="15.75" customHeight="1"/>
    <ns0:row r="971" ht="15.75" customHeight="1"/>
    <ns0:row r="972" ht="15.75" customHeight="1"/>
    <ns0:row r="973" ht="15.75" customHeight="1"/>
    <ns0:row r="974" ht="15.75" customHeight="1"/>
    <ns0:row r="975" ht="15.75" customHeight="1"/>
    <ns0:row r="976" ht="15.75" customHeight="1"/>
    <ns0:row r="977" ht="15.75" customHeight="1"/>
    <ns0:row r="978" ht="15.75" customHeight="1"/>
    <ns0:row r="979" ht="15.75" customHeight="1"/>
    <ns0:row r="980" ht="15.75" customHeight="1"/>
    <ns0:row r="981" ht="15.75" customHeight="1"/>
    <ns0:row r="982" ht="15.75" customHeight="1"/>
    <ns0:row r="983" ht="15.75" customHeight="1"/>
    <ns0:row r="984" ht="15.75" customHeight="1"/>
    <ns0:row r="985" ht="15.75" customHeight="1"/>
    <ns0:row r="986" ht="15.75" customHeight="1"/>
    <ns0:row r="987" ht="15.75" customHeight="1"/>
    <ns0:row r="988" ht="15.75" customHeight="1"/>
    <ns0:row r="989" ht="15.75" customHeight="1"/>
    <ns0:row r="990" ht="15.75" customHeight="1"/>
    <ns0:row r="991" ht="15.75" customHeight="1"/>
    <ns0:row r="992" ht="15.75" customHeight="1"/>
    <ns0:row r="993" ht="15.75" customHeight="1"/>
    <ns0:row r="994" ht="15.75" customHeight="1"/>
    <ns0:row r="995" ht="15.75" customHeight="1"/>
    <ns0:row r="996" ht="15.75" customHeight="1"/>
    <ns0:row r="997" ht="15.75" customHeight="1"/>
    <ns0:row r="998" ht="15.75" customHeight="1"/>
    <ns0:row r="999" ht="15.75" customHeight="1"/>
    <ns0:row r="1000" ht="15.75" customHeight="1"/>
  </ns0:sheetData>
  <ns0:sheetProtection sheet="1" objects="1" scenarios="1" sort="1" insertRows="1" deleteRows="1" selectLockedCells="0" selectUnlockedCells="0" formatColumns="0"/>
  <ns0:mergeCells>
    <ns0:mergeCell ref="B5:D5"/>
    <ns0:mergeCell ref="E22:F25"/>
    <ns0:mergeCell ref="A1:F1"/>
    <ns0:mergeCell ref="A2:F2"/>
    <ns0:mergeCell ref="A48:F49"/>
  </ns0:mergeCells>
  <ns0:conditionalFormatting sqref="F17:F17">
    <ns0:cfRule type="expression" dxfId="0" priority="1">
      <ns0:formula>$F$17&gt;0</ns0:formula>
    </ns0:cfRule>
  </ns0:conditionalFormatting>
  <ns0:conditionalFormatting sqref="B13:B13">
    <ns0:cfRule type="expression" dxfId="1" priority="2">
      <ns0:formula>AND(ISNUMBER($B$13),$B$13&lt;0)</ns0:formula>
    </ns0:cfRule>
  </ns0:conditionalFormatting>
  <ns0:dataValidations count="1">
    <ns0:dataValidation type="date" operator="greaterThanOrEqual" allowBlank="1" showInputMessage="1" showErrorMessage="1" prompt="Date needed - Enter a valid date, for example 12/10/2026." sqref="B4">
      <ns0:formula1>43831.0</ns0:formula1>
    </ns0:dataValidation>
  </ns0:dataValidations>
  <ns0:pageMargins left="0.7" right="0.7" top="0.75" bottom="0.75" header="0.3" footer="0.3"/>
</ns0:worksheet>
</file>

<file path=xl/worksheets/sheet3.xml><?xml version="1.0" encoding="utf-8"?>
<ns0:worksheet xmlns:ns0="http://schemas.openxmlformats.org/spreadsheetml/2006/main">
  <ns0:sheetPr>
    <ns0:tabColor rgb="FF40916C"/>
  </ns0:sheetPr>
  <ns0:sheetViews>
    <ns0:sheetView showGridLines="0" workbookViewId="0" zoomScale="85">
      <ns0:pane xSplit="2" ySplit="3" topLeftCell="C4" activePane="bottomRight" state="frozen"/>
    </ns0:sheetView>
  </ns0:sheetViews>
  <ns0:sheetFormatPr defaultColWidth="14.430000305175781" defaultRowHeight="15"/>
  <ns0:cols>
    <ns0:col min="1" max="1" width="12" customWidth="1"/>
    <ns0:col min="2" max="2" width="32" customWidth="1"/>
    <ns0:col min="3" max="3" width="11" customWidth="1"/>
    <ns0:col min="4" max="4" width="14" customWidth="1"/>
    <ns0:col min="5" max="5" width="11" customWidth="1"/>
    <ns0:col min="6" max="6" width="14" customWidth="1"/>
    <ns0:col min="7" max="7" width="13" customWidth="1"/>
    <ns0:col min="8" max="8" width="14" customWidth="1"/>
    <ns0:col min="9" max="9" width="28" customWidth="1"/>
    <ns0:col min="10" max="26" width="8.710000038146973" customWidth="1"/>
  </ns0:cols>
  <ns0:sheetData>
    <ns0:row r="1" ht="25.5" customHeight="1">
      <ns0:c r="A1" s="61" t="s">
        <ns0:v>71</ns0:v>
      </ns0:c>
      <ns0:c r="B1" s="52"/>
      <ns0:c r="C1" s="52"/>
      <ns0:c r="D1" s="52"/>
      <ns0:c r="E1" s="52"/>
      <ns0:c r="F1" s="52"/>
      <ns0:c r="G1" s="52"/>
      <ns0:c r="H1" s="52"/>
      <ns0:c r="I1" s="52"/>
    </ns0:row>
    <ns0:row r="2">
      <ns0:c r="A2" s="62" t="s">
        <ns0:v>72</ns0:v>
      </ns0:c>
      <ns0:c r="B2" s="52"/>
      <ns0:c r="C2" s="52"/>
      <ns0:c r="D2" s="52"/>
      <ns0:c r="E2" s="52"/>
      <ns0:c r="F2" s="52"/>
      <ns0:c r="G2" s="52"/>
      <ns0:c r="H2" s="52"/>
      <ns0:c r="I2" s="52"/>
    </ns0:row>
    <ns0:row r="3" ht="33.75" customHeight="1">
      <ns0:c r="A3" s="89" t="s">
        <ns0:v>73</ns0:v>
      </ns0:c>
      <ns0:c r="B3" s="89" t="s">
        <ns0:v>74</ns0:v>
      </ns0:c>
      <ns0:c r="C3" s="89" t="s">
        <ns0:v>65</ns0:v>
      </ns0:c>
      <ns0:c r="D3" s="89" t="s">
        <ns0:v>75</ns0:v>
      </ns0:c>
      <ns0:c r="E3" s="89" t="s">
        <ns0:v>76</ns0:v>
      </ns0:c>
      <ns0:c r="F3" s="89" t="s">
        <ns0:v>77</ns0:v>
      </ns0:c>
      <ns0:c r="G3" s="89" t="s">
        <ns0:v>78</ns0:v>
      </ns0:c>
      <ns0:c r="H3" s="89" t="s">
        <ns0:v>79</ns0:v>
      </ns0:c>
      <ns0:c r="I3" s="89" t="s">
        <ns0:v>80</ns0:v>
      </ns0:c>
    </ns0:row>
    <ns0:row r="4">
      <ns0:c r="A4" s="226"/>
      <ns0:c r="B4" s="226"/>
      <ns0:c r="C4" s="226"/>
      <ns0:c r="D4" s="227"/>
      <ns0:c r="E4" s="226"/>
      <ns0:c r="F4" s="227"/>
      <ns0:c r="G4" s="226"/>
      <ns0:c r="H4" s="227"/>
      <ns0:c r="I4" s="83" t="str">
        <ns0:f t="shared" ref="I4:I303" si="1">IF(COUNTA(A4:H4)=0,"",IF(A4="","Add product ID",IF(COUNTIF($A$4:$A$303,A4)&gt;1,"Duplicate ID",IF(OR(B4="",C4=""),"Add name and unit",IF(COUNT(D4,G4,H4)&lt;3,"Add price, opening and cost",IF(COUNTA(D4:H4)&lt;&gt;COUNT(D4:H4),"Numbers only",IF(MIN(D4:H4)&lt;0,"No negatives",IF(AND(ISNUMBER(F4),ISNUMBER(E4),F4&lt;E4),"Target below minimum","Ready"))))))))</ns0:f>
      </ns0:c>
    </ns0:row>
    <ns0:row r="5">
      <ns0:c r="A5" s="226"/>
      <ns0:c r="B5" s="226"/>
      <ns0:c r="C5" s="226"/>
      <ns0:c r="D5" s="227"/>
      <ns0:c r="E5" s="226"/>
      <ns0:c r="F5" s="227"/>
      <ns0:c r="G5" s="226"/>
      <ns0:c r="H5" s="227"/>
      <ns0:c r="I5" s="83" t="str">
        <ns0:f t="shared" si="1">IF(COUNTA(A5:H5)=0,"",IF(A5="","Add product ID",IF(COUNTIF($A$4:$A$303,A5)&gt;1,"Duplicate ID",IF(OR(B5="",C5=""),"Add name and unit",IF(COUNT(D5,G5,H5)&lt;3,"Add price, opening and cost",IF(COUNTA(D5:H5)&lt;&gt;COUNT(D5:H5),"Numbers only",IF(MIN(D5:H5)&lt;0,"No negatives",IF(AND(ISNUMBER(F5),ISNUMBER(E5),F5&lt;E5),"Target below minimum","Ready"))))))))</ns0:f>
      </ns0:c>
    </ns0:row>
    <ns0:row r="6">
      <ns0:c r="A6" s="226"/>
      <ns0:c r="B6" s="226"/>
      <ns0:c r="C6" s="226"/>
      <ns0:c r="D6" s="227"/>
      <ns0:c r="E6" s="226"/>
      <ns0:c r="F6" s="227"/>
      <ns0:c r="G6" s="226"/>
      <ns0:c r="H6" s="227"/>
      <ns0:c r="I6" s="83" t="str">
        <ns0:f t="shared" si="1">IF(COUNTA(A6:H6)=0,"",IF(A6="","Add product ID",IF(COUNTIF($A$4:$A$303,A6)&gt;1,"Duplicate ID",IF(OR(B6="",C6=""),"Add name and unit",IF(COUNT(D6,G6,H6)&lt;3,"Add price, opening and cost",IF(COUNTA(D6:H6)&lt;&gt;COUNT(D6:H6),"Numbers only",IF(MIN(D6:H6)&lt;0,"No negatives",IF(AND(ISNUMBER(F6),ISNUMBER(E6),F6&lt;E6),"Target below minimum","Ready"))))))))</ns0:f>
      </ns0:c>
    </ns0:row>
    <ns0:row r="7">
      <ns0:c r="A7" s="226"/>
      <ns0:c r="B7" s="226"/>
      <ns0:c r="C7" s="226"/>
      <ns0:c r="D7" s="227"/>
      <ns0:c r="E7" s="226"/>
      <ns0:c r="F7" s="227"/>
      <ns0:c r="G7" s="226"/>
      <ns0:c r="H7" s="227"/>
      <ns0:c r="I7" s="83" t="str">
        <ns0:f t="shared" si="1">IF(COUNTA(A7:H7)=0,"",IF(A7="","Add product ID",IF(COUNTIF($A$4:$A$303,A7)&gt;1,"Duplicate ID",IF(OR(B7="",C7=""),"Add name and unit",IF(COUNT(D7,G7,H7)&lt;3,"Add price, opening and cost",IF(COUNTA(D7:H7)&lt;&gt;COUNT(D7:H7),"Numbers only",IF(MIN(D7:H7)&lt;0,"No negatives",IF(AND(ISNUMBER(F7),ISNUMBER(E7),F7&lt;E7),"Target below minimum","Ready"))))))))</ns0:f>
      </ns0:c>
    </ns0:row>
    <ns0:row r="8">
      <ns0:c r="A8" s="226"/>
      <ns0:c r="B8" s="226"/>
      <ns0:c r="C8" s="226"/>
      <ns0:c r="D8" s="227"/>
      <ns0:c r="E8" s="226"/>
      <ns0:c r="F8" s="227"/>
      <ns0:c r="G8" s="226"/>
      <ns0:c r="H8" s="227"/>
      <ns0:c r="I8" s="83" t="str">
        <ns0:f t="shared" si="1">IF(COUNTA(A8:H8)=0,"",IF(A8="","Add product ID",IF(COUNTIF($A$4:$A$303,A8)&gt;1,"Duplicate ID",IF(OR(B8="",C8=""),"Add name and unit",IF(COUNT(D8,G8,H8)&lt;3,"Add price, opening and cost",IF(COUNTA(D8:H8)&lt;&gt;COUNT(D8:H8),"Numbers only",IF(MIN(D8:H8)&lt;0,"No negatives",IF(AND(ISNUMBER(F8),ISNUMBER(E8),F8&lt;E8),"Target below minimum","Ready"))))))))</ns0:f>
      </ns0:c>
    </ns0:row>
    <ns0:row r="9">
      <ns0:c r="A9" s="226"/>
      <ns0:c r="B9" s="226"/>
      <ns0:c r="C9" s="226"/>
      <ns0:c r="D9" s="227"/>
      <ns0:c r="E9" s="226"/>
      <ns0:c r="F9" s="227"/>
      <ns0:c r="G9" s="226"/>
      <ns0:c r="H9" s="227"/>
      <ns0:c r="I9" s="83" t="str">
        <ns0:f t="shared" si="1">IF(COUNTA(A9:H9)=0,"",IF(A9="","Add product ID",IF(COUNTIF($A$4:$A$303,A9)&gt;1,"Duplicate ID",IF(OR(B9="",C9=""),"Add name and unit",IF(COUNT(D9,G9,H9)&lt;3,"Add price, opening and cost",IF(COUNTA(D9:H9)&lt;&gt;COUNT(D9:H9),"Numbers only",IF(MIN(D9:H9)&lt;0,"No negatives",IF(AND(ISNUMBER(F9),ISNUMBER(E9),F9&lt;E9),"Target below minimum","Ready"))))))))</ns0:f>
      </ns0:c>
    </ns0:row>
    <ns0:row r="10">
      <ns0:c r="A10" s="226"/>
      <ns0:c r="B10" s="226"/>
      <ns0:c r="C10" s="226"/>
      <ns0:c r="D10" s="227"/>
      <ns0:c r="E10" s="226"/>
      <ns0:c r="F10" s="227"/>
      <ns0:c r="G10" s="226"/>
      <ns0:c r="H10" s="227"/>
      <ns0:c r="I10" s="83" t="str">
        <ns0:f t="shared" si="1">IF(COUNTA(A10:H10)=0,"",IF(A10="","Add product ID",IF(COUNTIF($A$4:$A$303,A10)&gt;1,"Duplicate ID",IF(OR(B10="",C10=""),"Add name and unit",IF(COUNT(D10,G10,H10)&lt;3,"Add price, opening and cost",IF(COUNTA(D10:H10)&lt;&gt;COUNT(D10:H10),"Numbers only",IF(MIN(D10:H10)&lt;0,"No negatives",IF(AND(ISNUMBER(F10),ISNUMBER(E10),F10&lt;E10),"Target below minimum","Ready"))))))))</ns0:f>
      </ns0:c>
    </ns0:row>
    <ns0:row r="11">
      <ns0:c r="A11" s="226"/>
      <ns0:c r="B11" s="226"/>
      <ns0:c r="C11" s="226"/>
      <ns0:c r="D11" s="227"/>
      <ns0:c r="E11" s="226"/>
      <ns0:c r="F11" s="227"/>
      <ns0:c r="G11" s="226"/>
      <ns0:c r="H11" s="227"/>
      <ns0:c r="I11" s="83" t="str">
        <ns0:f t="shared" si="1">IF(COUNTA(A11:H11)=0,"",IF(A11="","Add product ID",IF(COUNTIF($A$4:$A$303,A11)&gt;1,"Duplicate ID",IF(OR(B11="",C11=""),"Add name and unit",IF(COUNT(D11,G11,H11)&lt;3,"Add price, opening and cost",IF(COUNTA(D11:H11)&lt;&gt;COUNT(D11:H11),"Numbers only",IF(MIN(D11:H11)&lt;0,"No negatives",IF(AND(ISNUMBER(F11),ISNUMBER(E11),F11&lt;E11),"Target below minimum","Ready"))))))))</ns0:f>
      </ns0:c>
    </ns0:row>
    <ns0:row r="12">
      <ns0:c r="A12" s="226"/>
      <ns0:c r="B12" s="226"/>
      <ns0:c r="C12" s="226"/>
      <ns0:c r="D12" s="227"/>
      <ns0:c r="E12" s="226"/>
      <ns0:c r="F12" s="227"/>
      <ns0:c r="G12" s="226"/>
      <ns0:c r="H12" s="227"/>
      <ns0:c r="I12" s="83" t="str">
        <ns0:f t="shared" si="1">IF(COUNTA(A12:H12)=0,"",IF(A12="","Add product ID",IF(COUNTIF($A$4:$A$303,A12)&gt;1,"Duplicate ID",IF(OR(B12="",C12=""),"Add name and unit",IF(COUNT(D12,G12,H12)&lt;3,"Add price, opening and cost",IF(COUNTA(D12:H12)&lt;&gt;COUNT(D12:H12),"Numbers only",IF(MIN(D12:H12)&lt;0,"No negatives",IF(AND(ISNUMBER(F12),ISNUMBER(E12),F12&lt;E12),"Target below minimum","Ready"))))))))</ns0:f>
      </ns0:c>
    </ns0:row>
    <ns0:row r="13">
      <ns0:c r="A13" s="226"/>
      <ns0:c r="B13" s="226"/>
      <ns0:c r="C13" s="226"/>
      <ns0:c r="D13" s="227"/>
      <ns0:c r="E13" s="226"/>
      <ns0:c r="F13" s="227"/>
      <ns0:c r="G13" s="226"/>
      <ns0:c r="H13" s="227"/>
      <ns0:c r="I13" s="83" t="str">
        <ns0:f t="shared" si="1">IF(COUNTA(A13:H13)=0,"",IF(A13="","Add product ID",IF(COUNTIF($A$4:$A$303,A13)&gt;1,"Duplicate ID",IF(OR(B13="",C13=""),"Add name and unit",IF(COUNT(D13,G13,H13)&lt;3,"Add price, opening and cost",IF(COUNTA(D13:H13)&lt;&gt;COUNT(D13:H13),"Numbers only",IF(MIN(D13:H13)&lt;0,"No negatives",IF(AND(ISNUMBER(F13),ISNUMBER(E13),F13&lt;E13),"Target below minimum","Ready"))))))))</ns0:f>
      </ns0:c>
    </ns0:row>
    <ns0:row r="14">
      <ns0:c r="A14" s="226"/>
      <ns0:c r="B14" s="226"/>
      <ns0:c r="C14" s="226"/>
      <ns0:c r="D14" s="227"/>
      <ns0:c r="E14" s="226"/>
      <ns0:c r="F14" s="227"/>
      <ns0:c r="G14" s="226"/>
      <ns0:c r="H14" s="227"/>
      <ns0:c r="I14" s="83" t="str">
        <ns0:f t="shared" si="1">IF(COUNTA(A14:H14)=0,"",IF(A14="","Add product ID",IF(COUNTIF($A$4:$A$303,A14)&gt;1,"Duplicate ID",IF(OR(B14="",C14=""),"Add name and unit",IF(COUNT(D14,G14,H14)&lt;3,"Add price, opening and cost",IF(COUNTA(D14:H14)&lt;&gt;COUNT(D14:H14),"Numbers only",IF(MIN(D14:H14)&lt;0,"No negatives",IF(AND(ISNUMBER(F14),ISNUMBER(E14),F14&lt;E14),"Target below minimum","Ready"))))))))</ns0:f>
      </ns0:c>
    </ns0:row>
    <ns0:row r="15">
      <ns0:c r="A15" s="226"/>
      <ns0:c r="B15" s="226"/>
      <ns0:c r="C15" s="226"/>
      <ns0:c r="D15" s="227"/>
      <ns0:c r="E15" s="226"/>
      <ns0:c r="F15" s="227"/>
      <ns0:c r="G15" s="226"/>
      <ns0:c r="H15" s="227"/>
      <ns0:c r="I15" s="83" t="str">
        <ns0:f t="shared" si="1">IF(COUNTA(A15:H15)=0,"",IF(A15="","Add product ID",IF(COUNTIF($A$4:$A$303,A15)&gt;1,"Duplicate ID",IF(OR(B15="",C15=""),"Add name and unit",IF(COUNT(D15,G15,H15)&lt;3,"Add price, opening and cost",IF(COUNTA(D15:H15)&lt;&gt;COUNT(D15:H15),"Numbers only",IF(MIN(D15:H15)&lt;0,"No negatives",IF(AND(ISNUMBER(F15),ISNUMBER(E15),F15&lt;E15),"Target below minimum","Ready"))))))))</ns0:f>
      </ns0:c>
    </ns0:row>
    <ns0:row r="16">
      <ns0:c r="A16" s="226"/>
      <ns0:c r="B16" s="226"/>
      <ns0:c r="C16" s="226"/>
      <ns0:c r="D16" s="227"/>
      <ns0:c r="E16" s="226"/>
      <ns0:c r="F16" s="227"/>
      <ns0:c r="G16" s="226"/>
      <ns0:c r="H16" s="227"/>
      <ns0:c r="I16" s="83" t="str">
        <ns0:f t="shared" si="1">IF(COUNTA(A16:H16)=0,"",IF(A16="","Add product ID",IF(COUNTIF($A$4:$A$303,A16)&gt;1,"Duplicate ID",IF(OR(B16="",C16=""),"Add name and unit",IF(COUNT(D16,G16,H16)&lt;3,"Add price, opening and cost",IF(COUNTA(D16:H16)&lt;&gt;COUNT(D16:H16),"Numbers only",IF(MIN(D16:H16)&lt;0,"No negatives",IF(AND(ISNUMBER(F16),ISNUMBER(E16),F16&lt;E16),"Target below minimum","Ready"))))))))</ns0:f>
      </ns0:c>
    </ns0:row>
    <ns0:row r="17">
      <ns0:c r="A17" s="226"/>
      <ns0:c r="B17" s="226"/>
      <ns0:c r="C17" s="226"/>
      <ns0:c r="D17" s="227"/>
      <ns0:c r="E17" s="226"/>
      <ns0:c r="F17" s="227"/>
      <ns0:c r="G17" s="226"/>
      <ns0:c r="H17" s="227"/>
      <ns0:c r="I17" s="83" t="str">
        <ns0:f t="shared" si="1">IF(COUNTA(A17:H17)=0,"",IF(A17="","Add product ID",IF(COUNTIF($A$4:$A$303,A17)&gt;1,"Duplicate ID",IF(OR(B17="",C17=""),"Add name and unit",IF(COUNT(D17,G17,H17)&lt;3,"Add price, opening and cost",IF(COUNTA(D17:H17)&lt;&gt;COUNT(D17:H17),"Numbers only",IF(MIN(D17:H17)&lt;0,"No negatives",IF(AND(ISNUMBER(F17),ISNUMBER(E17),F17&lt;E17),"Target below minimum","Ready"))))))))</ns0:f>
      </ns0:c>
    </ns0:row>
    <ns0:row r="18">
      <ns0:c r="A18" s="226"/>
      <ns0:c r="B18" s="226"/>
      <ns0:c r="C18" s="226"/>
      <ns0:c r="D18" s="227"/>
      <ns0:c r="E18" s="226"/>
      <ns0:c r="F18" s="227"/>
      <ns0:c r="G18" s="226"/>
      <ns0:c r="H18" s="227"/>
      <ns0:c r="I18" s="83" t="str">
        <ns0:f t="shared" si="1">IF(COUNTA(A18:H18)=0,"",IF(A18="","Add product ID",IF(COUNTIF($A$4:$A$303,A18)&gt;1,"Duplicate ID",IF(OR(B18="",C18=""),"Add name and unit",IF(COUNT(D18,G18,H18)&lt;3,"Add price, opening and cost",IF(COUNTA(D18:H18)&lt;&gt;COUNT(D18:H18),"Numbers only",IF(MIN(D18:H18)&lt;0,"No negatives",IF(AND(ISNUMBER(F18),ISNUMBER(E18),F18&lt;E18),"Target below minimum","Ready"))))))))</ns0:f>
      </ns0:c>
    </ns0:row>
    <ns0:row r="19">
      <ns0:c r="A19" s="226"/>
      <ns0:c r="B19" s="226"/>
      <ns0:c r="C19" s="226"/>
      <ns0:c r="D19" s="227"/>
      <ns0:c r="E19" s="226"/>
      <ns0:c r="F19" s="227"/>
      <ns0:c r="G19" s="226"/>
      <ns0:c r="H19" s="227"/>
      <ns0:c r="I19" s="83" t="str">
        <ns0:f t="shared" si="1">IF(COUNTA(A19:H19)=0,"",IF(A19="","Add product ID",IF(COUNTIF($A$4:$A$303,A19)&gt;1,"Duplicate ID",IF(OR(B19="",C19=""),"Add name and unit",IF(COUNT(D19,G19,H19)&lt;3,"Add price, opening and cost",IF(COUNTA(D19:H19)&lt;&gt;COUNT(D19:H19),"Numbers only",IF(MIN(D19:H19)&lt;0,"No negatives",IF(AND(ISNUMBER(F19),ISNUMBER(E19),F19&lt;E19),"Target below minimum","Ready"))))))))</ns0:f>
      </ns0:c>
    </ns0:row>
    <ns0:row r="20">
      <ns0:c r="A20" s="226"/>
      <ns0:c r="B20" s="226"/>
      <ns0:c r="C20" s="226"/>
      <ns0:c r="D20" s="227"/>
      <ns0:c r="E20" s="226"/>
      <ns0:c r="F20" s="227"/>
      <ns0:c r="G20" s="226"/>
      <ns0:c r="H20" s="227"/>
      <ns0:c r="I20" s="83" t="str">
        <ns0:f t="shared" si="1">IF(COUNTA(A20:H20)=0,"",IF(A20="","Add product ID",IF(COUNTIF($A$4:$A$303,A20)&gt;1,"Duplicate ID",IF(OR(B20="",C20=""),"Add name and unit",IF(COUNT(D20,G20,H20)&lt;3,"Add price, opening and cost",IF(COUNTA(D20:H20)&lt;&gt;COUNT(D20:H20),"Numbers only",IF(MIN(D20:H20)&lt;0,"No negatives",IF(AND(ISNUMBER(F20),ISNUMBER(E20),F20&lt;E20),"Target below minimum","Ready"))))))))</ns0:f>
      </ns0:c>
    </ns0:row>
    <ns0:row r="21" ht="15.75" customHeight="1">
      <ns0:c r="A21" s="226"/>
      <ns0:c r="B21" s="226"/>
      <ns0:c r="C21" s="226"/>
      <ns0:c r="D21" s="227"/>
      <ns0:c r="E21" s="226"/>
      <ns0:c r="F21" s="227"/>
      <ns0:c r="G21" s="226"/>
      <ns0:c r="H21" s="227"/>
      <ns0:c r="I21" s="83" t="str">
        <ns0:f t="shared" si="1">IF(COUNTA(A21:H21)=0,"",IF(A21="","Add product ID",IF(COUNTIF($A$4:$A$303,A21)&gt;1,"Duplicate ID",IF(OR(B21="",C21=""),"Add name and unit",IF(COUNT(D21,G21,H21)&lt;3,"Add price, opening and cost",IF(COUNTA(D21:H21)&lt;&gt;COUNT(D21:H21),"Numbers only",IF(MIN(D21:H21)&lt;0,"No negatives",IF(AND(ISNUMBER(F21),ISNUMBER(E21),F21&lt;E21),"Target below minimum","Ready"))))))))</ns0:f>
      </ns0:c>
    </ns0:row>
    <ns0:row r="22" ht="15.75" customHeight="1">
      <ns0:c r="A22" s="226"/>
      <ns0:c r="B22" s="226"/>
      <ns0:c r="C22" s="226"/>
      <ns0:c r="D22" s="227"/>
      <ns0:c r="E22" s="226"/>
      <ns0:c r="F22" s="227"/>
      <ns0:c r="G22" s="226"/>
      <ns0:c r="H22" s="227"/>
      <ns0:c r="I22" s="83" t="str">
        <ns0:f t="shared" si="1">IF(COUNTA(A22:H22)=0,"",IF(A22="","Add product ID",IF(COUNTIF($A$4:$A$303,A22)&gt;1,"Duplicate ID",IF(OR(B22="",C22=""),"Add name and unit",IF(COUNT(D22,G22,H22)&lt;3,"Add price, opening and cost",IF(COUNTA(D22:H22)&lt;&gt;COUNT(D22:H22),"Numbers only",IF(MIN(D22:H22)&lt;0,"No negatives",IF(AND(ISNUMBER(F22),ISNUMBER(E22),F22&lt;E22),"Target below minimum","Ready"))))))))</ns0:f>
      </ns0:c>
    </ns0:row>
    <ns0:row r="23" ht="15.75" customHeight="1">
      <ns0:c r="A23" s="226"/>
      <ns0:c r="B23" s="226"/>
      <ns0:c r="C23" s="226"/>
      <ns0:c r="D23" s="227"/>
      <ns0:c r="E23" s="226"/>
      <ns0:c r="F23" s="227"/>
      <ns0:c r="G23" s="226"/>
      <ns0:c r="H23" s="227"/>
      <ns0:c r="I23" s="83" t="str">
        <ns0:f t="shared" si="1">IF(COUNTA(A23:H23)=0,"",IF(A23="","Add product ID",IF(COUNTIF($A$4:$A$303,A23)&gt;1,"Duplicate ID",IF(OR(B23="",C23=""),"Add name and unit",IF(COUNT(D23,G23,H23)&lt;3,"Add price, opening and cost",IF(COUNTA(D23:H23)&lt;&gt;COUNT(D23:H23),"Numbers only",IF(MIN(D23:H23)&lt;0,"No negatives",IF(AND(ISNUMBER(F23),ISNUMBER(E23),F23&lt;E23),"Target below minimum","Ready"))))))))</ns0:f>
      </ns0:c>
    </ns0:row>
    <ns0:row r="24" ht="15.75" customHeight="1">
      <ns0:c r="A24" s="226"/>
      <ns0:c r="B24" s="226"/>
      <ns0:c r="C24" s="226"/>
      <ns0:c r="D24" s="227"/>
      <ns0:c r="E24" s="226"/>
      <ns0:c r="F24" s="227"/>
      <ns0:c r="G24" s="226"/>
      <ns0:c r="H24" s="227"/>
      <ns0:c r="I24" s="83" t="str">
        <ns0:f t="shared" si="1">IF(COUNTA(A24:H24)=0,"",IF(A24="","Add product ID",IF(COUNTIF($A$4:$A$303,A24)&gt;1,"Duplicate ID",IF(OR(B24="",C24=""),"Add name and unit",IF(COUNT(D24,G24,H24)&lt;3,"Add price, opening and cost",IF(COUNTA(D24:H24)&lt;&gt;COUNT(D24:H24),"Numbers only",IF(MIN(D24:H24)&lt;0,"No negatives",IF(AND(ISNUMBER(F24),ISNUMBER(E24),F24&lt;E24),"Target below minimum","Ready"))))))))</ns0:f>
      </ns0:c>
    </ns0:row>
    <ns0:row r="25" ht="15.75" customHeight="1">
      <ns0:c r="A25" s="226"/>
      <ns0:c r="B25" s="226"/>
      <ns0:c r="C25" s="226"/>
      <ns0:c r="D25" s="227"/>
      <ns0:c r="E25" s="226"/>
      <ns0:c r="F25" s="227"/>
      <ns0:c r="G25" s="226"/>
      <ns0:c r="H25" s="227"/>
      <ns0:c r="I25" s="83" t="str">
        <ns0:f t="shared" si="1">IF(COUNTA(A25:H25)=0,"",IF(A25="","Add product ID",IF(COUNTIF($A$4:$A$303,A25)&gt;1,"Duplicate ID",IF(OR(B25="",C25=""),"Add name and unit",IF(COUNT(D25,G25,H25)&lt;3,"Add price, opening and cost",IF(COUNTA(D25:H25)&lt;&gt;COUNT(D25:H25),"Numbers only",IF(MIN(D25:H25)&lt;0,"No negatives",IF(AND(ISNUMBER(F25),ISNUMBER(E25),F25&lt;E25),"Target below minimum","Ready"))))))))</ns0:f>
      </ns0:c>
    </ns0:row>
    <ns0:row r="26" ht="15.75" customHeight="1">
      <ns0:c r="A26" s="226"/>
      <ns0:c r="B26" s="226"/>
      <ns0:c r="C26" s="226"/>
      <ns0:c r="D26" s="227"/>
      <ns0:c r="E26" s="226"/>
      <ns0:c r="F26" s="227"/>
      <ns0:c r="G26" s="226"/>
      <ns0:c r="H26" s="227"/>
      <ns0:c r="I26" s="83" t="str">
        <ns0:f t="shared" si="1">IF(COUNTA(A26:H26)=0,"",IF(A26="","Add product ID",IF(COUNTIF($A$4:$A$303,A26)&gt;1,"Duplicate ID",IF(OR(B26="",C26=""),"Add name and unit",IF(COUNT(D26,G26,H26)&lt;3,"Add price, opening and cost",IF(COUNTA(D26:H26)&lt;&gt;COUNT(D26:H26),"Numbers only",IF(MIN(D26:H26)&lt;0,"No negatives",IF(AND(ISNUMBER(F26),ISNUMBER(E26),F26&lt;E26),"Target below minimum","Ready"))))))))</ns0:f>
      </ns0:c>
    </ns0:row>
    <ns0:row r="27" ht="15.75" customHeight="1">
      <ns0:c r="A27" s="226"/>
      <ns0:c r="B27" s="226"/>
      <ns0:c r="C27" s="226"/>
      <ns0:c r="D27" s="227"/>
      <ns0:c r="E27" s="226"/>
      <ns0:c r="F27" s="227"/>
      <ns0:c r="G27" s="226"/>
      <ns0:c r="H27" s="227"/>
      <ns0:c r="I27" s="83" t="str">
        <ns0:f t="shared" si="1">IF(COUNTA(A27:H27)=0,"",IF(A27="","Add product ID",IF(COUNTIF($A$4:$A$303,A27)&gt;1,"Duplicate ID",IF(OR(B27="",C27=""),"Add name and unit",IF(COUNT(D27,G27,H27)&lt;3,"Add price, opening and cost",IF(COUNTA(D27:H27)&lt;&gt;COUNT(D27:H27),"Numbers only",IF(MIN(D27:H27)&lt;0,"No negatives",IF(AND(ISNUMBER(F27),ISNUMBER(E27),F27&lt;E27),"Target below minimum","Ready"))))))))</ns0:f>
      </ns0:c>
    </ns0:row>
    <ns0:row r="28" ht="15.75" customHeight="1">
      <ns0:c r="A28" s="226"/>
      <ns0:c r="B28" s="226"/>
      <ns0:c r="C28" s="226"/>
      <ns0:c r="D28" s="227"/>
      <ns0:c r="E28" s="226"/>
      <ns0:c r="F28" s="227"/>
      <ns0:c r="G28" s="226"/>
      <ns0:c r="H28" s="227"/>
      <ns0:c r="I28" s="83" t="str">
        <ns0:f t="shared" si="1">IF(COUNTA(A28:H28)=0,"",IF(A28="","Add product ID",IF(COUNTIF($A$4:$A$303,A28)&gt;1,"Duplicate ID",IF(OR(B28="",C28=""),"Add name and unit",IF(COUNT(D28,G28,H28)&lt;3,"Add price, opening and cost",IF(COUNTA(D28:H28)&lt;&gt;COUNT(D28:H28),"Numbers only",IF(MIN(D28:H28)&lt;0,"No negatives",IF(AND(ISNUMBER(F28),ISNUMBER(E28),F28&lt;E28),"Target below minimum","Ready"))))))))</ns0:f>
      </ns0:c>
    </ns0:row>
    <ns0:row r="29" ht="15.75" customHeight="1">
      <ns0:c r="A29" s="226"/>
      <ns0:c r="B29" s="226"/>
      <ns0:c r="C29" s="226"/>
      <ns0:c r="D29" s="227"/>
      <ns0:c r="E29" s="226"/>
      <ns0:c r="F29" s="227"/>
      <ns0:c r="G29" s="226"/>
      <ns0:c r="H29" s="227"/>
      <ns0:c r="I29" s="83" t="str">
        <ns0:f t="shared" si="1">IF(COUNTA(A29:H29)=0,"",IF(A29="","Add product ID",IF(COUNTIF($A$4:$A$303,A29)&gt;1,"Duplicate ID",IF(OR(B29="",C29=""),"Add name and unit",IF(COUNT(D29,G29,H29)&lt;3,"Add price, opening and cost",IF(COUNTA(D29:H29)&lt;&gt;COUNT(D29:H29),"Numbers only",IF(MIN(D29:H29)&lt;0,"No negatives",IF(AND(ISNUMBER(F29),ISNUMBER(E29),F29&lt;E29),"Target below minimum","Ready"))))))))</ns0:f>
      </ns0:c>
    </ns0:row>
    <ns0:row r="30" ht="15.75" customHeight="1">
      <ns0:c r="A30" s="226"/>
      <ns0:c r="B30" s="226"/>
      <ns0:c r="C30" s="226"/>
      <ns0:c r="D30" s="227"/>
      <ns0:c r="E30" s="226"/>
      <ns0:c r="F30" s="227"/>
      <ns0:c r="G30" s="226"/>
      <ns0:c r="H30" s="227"/>
      <ns0:c r="I30" s="83" t="str">
        <ns0:f t="shared" si="1">IF(COUNTA(A30:H30)=0,"",IF(A30="","Add product ID",IF(COUNTIF($A$4:$A$303,A30)&gt;1,"Duplicate ID",IF(OR(B30="",C30=""),"Add name and unit",IF(COUNT(D30,G30,H30)&lt;3,"Add price, opening and cost",IF(COUNTA(D30:H30)&lt;&gt;COUNT(D30:H30),"Numbers only",IF(MIN(D30:H30)&lt;0,"No negatives",IF(AND(ISNUMBER(F30),ISNUMBER(E30),F30&lt;E30),"Target below minimum","Ready"))))))))</ns0:f>
      </ns0:c>
    </ns0:row>
    <ns0:row r="31" ht="15.75" customHeight="1">
      <ns0:c r="A31" s="226"/>
      <ns0:c r="B31" s="226"/>
      <ns0:c r="C31" s="226"/>
      <ns0:c r="D31" s="227"/>
      <ns0:c r="E31" s="226"/>
      <ns0:c r="F31" s="227"/>
      <ns0:c r="G31" s="226"/>
      <ns0:c r="H31" s="227"/>
      <ns0:c r="I31" s="83" t="str">
        <ns0:f t="shared" si="1">IF(COUNTA(A31:H31)=0,"",IF(A31="","Add product ID",IF(COUNTIF($A$4:$A$303,A31)&gt;1,"Duplicate ID",IF(OR(B31="",C31=""),"Add name and unit",IF(COUNT(D31,G31,H31)&lt;3,"Add price, opening and cost",IF(COUNTA(D31:H31)&lt;&gt;COUNT(D31:H31),"Numbers only",IF(MIN(D31:H31)&lt;0,"No negatives",IF(AND(ISNUMBER(F31),ISNUMBER(E31),F31&lt;E31),"Target below minimum","Ready"))))))))</ns0:f>
      </ns0:c>
    </ns0:row>
    <ns0:row r="32" ht="15.75" customHeight="1">
      <ns0:c r="A32" s="226"/>
      <ns0:c r="B32" s="226"/>
      <ns0:c r="C32" s="226"/>
      <ns0:c r="D32" s="227"/>
      <ns0:c r="E32" s="226"/>
      <ns0:c r="F32" s="227"/>
      <ns0:c r="G32" s="226"/>
      <ns0:c r="H32" s="227"/>
      <ns0:c r="I32" s="83" t="str">
        <ns0:f t="shared" si="1">IF(COUNTA(A32:H32)=0,"",IF(A32="","Add product ID",IF(COUNTIF($A$4:$A$303,A32)&gt;1,"Duplicate ID",IF(OR(B32="",C32=""),"Add name and unit",IF(COUNT(D32,G32,H32)&lt;3,"Add price, opening and cost",IF(COUNTA(D32:H32)&lt;&gt;COUNT(D32:H32),"Numbers only",IF(MIN(D32:H32)&lt;0,"No negatives",IF(AND(ISNUMBER(F32),ISNUMBER(E32),F32&lt;E32),"Target below minimum","Ready"))))))))</ns0:f>
      </ns0:c>
    </ns0:row>
    <ns0:row r="33" ht="15.75" customHeight="1">
      <ns0:c r="A33" s="226"/>
      <ns0:c r="B33" s="226"/>
      <ns0:c r="C33" s="226"/>
      <ns0:c r="D33" s="227"/>
      <ns0:c r="E33" s="226"/>
      <ns0:c r="F33" s="227"/>
      <ns0:c r="G33" s="226"/>
      <ns0:c r="H33" s="227"/>
      <ns0:c r="I33" s="83" t="str">
        <ns0:f t="shared" si="1">IF(COUNTA(A33:H33)=0,"",IF(A33="","Add product ID",IF(COUNTIF($A$4:$A$303,A33)&gt;1,"Duplicate ID",IF(OR(B33="",C33=""),"Add name and unit",IF(COUNT(D33,G33,H33)&lt;3,"Add price, opening and cost",IF(COUNTA(D33:H33)&lt;&gt;COUNT(D33:H33),"Numbers only",IF(MIN(D33:H33)&lt;0,"No negatives",IF(AND(ISNUMBER(F33),ISNUMBER(E33),F33&lt;E33),"Target below minimum","Ready"))))))))</ns0:f>
      </ns0:c>
    </ns0:row>
    <ns0:row r="34" ht="15.75" customHeight="1">
      <ns0:c r="A34" s="226"/>
      <ns0:c r="B34" s="226"/>
      <ns0:c r="C34" s="226"/>
      <ns0:c r="D34" s="227"/>
      <ns0:c r="E34" s="226"/>
      <ns0:c r="F34" s="227"/>
      <ns0:c r="G34" s="226"/>
      <ns0:c r="H34" s="227"/>
      <ns0:c r="I34" s="83" t="str">
        <ns0:f t="shared" si="1">IF(COUNTA(A34:H34)=0,"",IF(A34="","Add product ID",IF(COUNTIF($A$4:$A$303,A34)&gt;1,"Duplicate ID",IF(OR(B34="",C34=""),"Add name and unit",IF(COUNT(D34,G34,H34)&lt;3,"Add price, opening and cost",IF(COUNTA(D34:H34)&lt;&gt;COUNT(D34:H34),"Numbers only",IF(MIN(D34:H34)&lt;0,"No negatives",IF(AND(ISNUMBER(F34),ISNUMBER(E34),F34&lt;E34),"Target below minimum","Ready"))))))))</ns0:f>
      </ns0:c>
    </ns0:row>
    <ns0:row r="35" ht="15.75" customHeight="1">
      <ns0:c r="A35" s="226"/>
      <ns0:c r="B35" s="226"/>
      <ns0:c r="C35" s="226"/>
      <ns0:c r="D35" s="227"/>
      <ns0:c r="E35" s="226"/>
      <ns0:c r="F35" s="227"/>
      <ns0:c r="G35" s="226"/>
      <ns0:c r="H35" s="227"/>
      <ns0:c r="I35" s="83" t="str">
        <ns0:f t="shared" si="1">IF(COUNTA(A35:H35)=0,"",IF(A35="","Add product ID",IF(COUNTIF($A$4:$A$303,A35)&gt;1,"Duplicate ID",IF(OR(B35="",C35=""),"Add name and unit",IF(COUNT(D35,G35,H35)&lt;3,"Add price, opening and cost",IF(COUNTA(D35:H35)&lt;&gt;COUNT(D35:H35),"Numbers only",IF(MIN(D35:H35)&lt;0,"No negatives",IF(AND(ISNUMBER(F35),ISNUMBER(E35),F35&lt;E35),"Target below minimum","Ready"))))))))</ns0:f>
      </ns0:c>
    </ns0:row>
    <ns0:row r="36" ht="15.75" customHeight="1">
      <ns0:c r="A36" s="226"/>
      <ns0:c r="B36" s="226"/>
      <ns0:c r="C36" s="226"/>
      <ns0:c r="D36" s="227"/>
      <ns0:c r="E36" s="226"/>
      <ns0:c r="F36" s="227"/>
      <ns0:c r="G36" s="226"/>
      <ns0:c r="H36" s="227"/>
      <ns0:c r="I36" s="83" t="str">
        <ns0:f t="shared" si="1">IF(COUNTA(A36:H36)=0,"",IF(A36="","Add product ID",IF(COUNTIF($A$4:$A$303,A36)&gt;1,"Duplicate ID",IF(OR(B36="",C36=""),"Add name and unit",IF(COUNT(D36,G36,H36)&lt;3,"Add price, opening and cost",IF(COUNTA(D36:H36)&lt;&gt;COUNT(D36:H36),"Numbers only",IF(MIN(D36:H36)&lt;0,"No negatives",IF(AND(ISNUMBER(F36),ISNUMBER(E36),F36&lt;E36),"Target below minimum","Ready"))))))))</ns0:f>
      </ns0:c>
    </ns0:row>
    <ns0:row r="37" ht="15.75" customHeight="1">
      <ns0:c r="A37" s="226"/>
      <ns0:c r="B37" s="226"/>
      <ns0:c r="C37" s="226"/>
      <ns0:c r="D37" s="227"/>
      <ns0:c r="E37" s="226"/>
      <ns0:c r="F37" s="227"/>
      <ns0:c r="G37" s="226"/>
      <ns0:c r="H37" s="227"/>
      <ns0:c r="I37" s="83" t="str">
        <ns0:f t="shared" si="1">IF(COUNTA(A37:H37)=0,"",IF(A37="","Add product ID",IF(COUNTIF($A$4:$A$303,A37)&gt;1,"Duplicate ID",IF(OR(B37="",C37=""),"Add name and unit",IF(COUNT(D37,G37,H37)&lt;3,"Add price, opening and cost",IF(COUNTA(D37:H37)&lt;&gt;COUNT(D37:H37),"Numbers only",IF(MIN(D37:H37)&lt;0,"No negatives",IF(AND(ISNUMBER(F37),ISNUMBER(E37),F37&lt;E37),"Target below minimum","Ready"))))))))</ns0:f>
      </ns0:c>
    </ns0:row>
    <ns0:row r="38" ht="15.75" customHeight="1">
      <ns0:c r="A38" s="226"/>
      <ns0:c r="B38" s="226"/>
      <ns0:c r="C38" s="226"/>
      <ns0:c r="D38" s="227"/>
      <ns0:c r="E38" s="226"/>
      <ns0:c r="F38" s="227"/>
      <ns0:c r="G38" s="226"/>
      <ns0:c r="H38" s="227"/>
      <ns0:c r="I38" s="83" t="str">
        <ns0:f t="shared" si="1">IF(COUNTA(A38:H38)=0,"",IF(A38="","Add product ID",IF(COUNTIF($A$4:$A$303,A38)&gt;1,"Duplicate ID",IF(OR(B38="",C38=""),"Add name and unit",IF(COUNT(D38,G38,H38)&lt;3,"Add price, opening and cost",IF(COUNTA(D38:H38)&lt;&gt;COUNT(D38:H38),"Numbers only",IF(MIN(D38:H38)&lt;0,"No negatives",IF(AND(ISNUMBER(F38),ISNUMBER(E38),F38&lt;E38),"Target below minimum","Ready"))))))))</ns0:f>
      </ns0:c>
    </ns0:row>
    <ns0:row r="39" ht="15.75" customHeight="1">
      <ns0:c r="A39" s="226"/>
      <ns0:c r="B39" s="226"/>
      <ns0:c r="C39" s="226"/>
      <ns0:c r="D39" s="227"/>
      <ns0:c r="E39" s="226"/>
      <ns0:c r="F39" s="227"/>
      <ns0:c r="G39" s="226"/>
      <ns0:c r="H39" s="227"/>
      <ns0:c r="I39" s="83" t="str">
        <ns0:f t="shared" si="1">IF(COUNTA(A39:H39)=0,"",IF(A39="","Add product ID",IF(COUNTIF($A$4:$A$303,A39)&gt;1,"Duplicate ID",IF(OR(B39="",C39=""),"Add name and unit",IF(COUNT(D39,G39,H39)&lt;3,"Add price, opening and cost",IF(COUNTA(D39:H39)&lt;&gt;COUNT(D39:H39),"Numbers only",IF(MIN(D39:H39)&lt;0,"No negatives",IF(AND(ISNUMBER(F39),ISNUMBER(E39),F39&lt;E39),"Target below minimum","Ready"))))))))</ns0:f>
      </ns0:c>
    </ns0:row>
    <ns0:row r="40" ht="15.75" customHeight="1">
      <ns0:c r="A40" s="226"/>
      <ns0:c r="B40" s="226"/>
      <ns0:c r="C40" s="226"/>
      <ns0:c r="D40" s="227"/>
      <ns0:c r="E40" s="226"/>
      <ns0:c r="F40" s="227"/>
      <ns0:c r="G40" s="226"/>
      <ns0:c r="H40" s="227"/>
      <ns0:c r="I40" s="83" t="str">
        <ns0:f t="shared" si="1">IF(COUNTA(A40:H40)=0,"",IF(A40="","Add product ID",IF(COUNTIF($A$4:$A$303,A40)&gt;1,"Duplicate ID",IF(OR(B40="",C40=""),"Add name and unit",IF(COUNT(D40,G40,H40)&lt;3,"Add price, opening and cost",IF(COUNTA(D40:H40)&lt;&gt;COUNT(D40:H40),"Numbers only",IF(MIN(D40:H40)&lt;0,"No negatives",IF(AND(ISNUMBER(F40),ISNUMBER(E40),F40&lt;E40),"Target below minimum","Ready"))))))))</ns0:f>
      </ns0:c>
    </ns0:row>
    <ns0:row r="41" ht="15.75" customHeight="1">
      <ns0:c r="A41" s="226"/>
      <ns0:c r="B41" s="226"/>
      <ns0:c r="C41" s="226"/>
      <ns0:c r="D41" s="227"/>
      <ns0:c r="E41" s="226"/>
      <ns0:c r="F41" s="227"/>
      <ns0:c r="G41" s="226"/>
      <ns0:c r="H41" s="227"/>
      <ns0:c r="I41" s="83" t="str">
        <ns0:f t="shared" si="1">IF(COUNTA(A41:H41)=0,"",IF(A41="","Add product ID",IF(COUNTIF($A$4:$A$303,A41)&gt;1,"Duplicate ID",IF(OR(B41="",C41=""),"Add name and unit",IF(COUNT(D41,G41,H41)&lt;3,"Add price, opening and cost",IF(COUNTA(D41:H41)&lt;&gt;COUNT(D41:H41),"Numbers only",IF(MIN(D41:H41)&lt;0,"No negatives",IF(AND(ISNUMBER(F41),ISNUMBER(E41),F41&lt;E41),"Target below minimum","Ready"))))))))</ns0:f>
      </ns0:c>
    </ns0:row>
    <ns0:row r="42" ht="15.75" customHeight="1">
      <ns0:c r="A42" s="226"/>
      <ns0:c r="B42" s="226"/>
      <ns0:c r="C42" s="226"/>
      <ns0:c r="D42" s="227"/>
      <ns0:c r="E42" s="226"/>
      <ns0:c r="F42" s="227"/>
      <ns0:c r="G42" s="226"/>
      <ns0:c r="H42" s="227"/>
      <ns0:c r="I42" s="83" t="str">
        <ns0:f t="shared" si="1">IF(COUNTA(A42:H42)=0,"",IF(A42="","Add product ID",IF(COUNTIF($A$4:$A$303,A42)&gt;1,"Duplicate ID",IF(OR(B42="",C42=""),"Add name and unit",IF(COUNT(D42,G42,H42)&lt;3,"Add price, opening and cost",IF(COUNTA(D42:H42)&lt;&gt;COUNT(D42:H42),"Numbers only",IF(MIN(D42:H42)&lt;0,"No negatives",IF(AND(ISNUMBER(F42),ISNUMBER(E42),F42&lt;E42),"Target below minimum","Ready"))))))))</ns0:f>
      </ns0:c>
    </ns0:row>
    <ns0:row r="43" ht="15.75" customHeight="1">
      <ns0:c r="A43" s="226"/>
      <ns0:c r="B43" s="226"/>
      <ns0:c r="C43" s="226"/>
      <ns0:c r="D43" s="227"/>
      <ns0:c r="E43" s="226"/>
      <ns0:c r="F43" s="227"/>
      <ns0:c r="G43" s="226"/>
      <ns0:c r="H43" s="227"/>
      <ns0:c r="I43" s="83" t="str">
        <ns0:f t="shared" si="1">IF(COUNTA(A43:H43)=0,"",IF(A43="","Add product ID",IF(COUNTIF($A$4:$A$303,A43)&gt;1,"Duplicate ID",IF(OR(B43="",C43=""),"Add name and unit",IF(COUNT(D43,G43,H43)&lt;3,"Add price, opening and cost",IF(COUNTA(D43:H43)&lt;&gt;COUNT(D43:H43),"Numbers only",IF(MIN(D43:H43)&lt;0,"No negatives",IF(AND(ISNUMBER(F43),ISNUMBER(E43),F43&lt;E43),"Target below minimum","Ready"))))))))</ns0:f>
      </ns0:c>
    </ns0:row>
    <ns0:row r="44" ht="15.75" customHeight="1">
      <ns0:c r="A44" s="226"/>
      <ns0:c r="B44" s="226"/>
      <ns0:c r="C44" s="226"/>
      <ns0:c r="D44" s="227"/>
      <ns0:c r="E44" s="226"/>
      <ns0:c r="F44" s="227"/>
      <ns0:c r="G44" s="226"/>
      <ns0:c r="H44" s="227"/>
      <ns0:c r="I44" s="83" t="str">
        <ns0:f t="shared" si="1">IF(COUNTA(A44:H44)=0,"",IF(A44="","Add product ID",IF(COUNTIF($A$4:$A$303,A44)&gt;1,"Duplicate ID",IF(OR(B44="",C44=""),"Add name and unit",IF(COUNT(D44,G44,H44)&lt;3,"Add price, opening and cost",IF(COUNTA(D44:H44)&lt;&gt;COUNT(D44:H44),"Numbers only",IF(MIN(D44:H44)&lt;0,"No negatives",IF(AND(ISNUMBER(F44),ISNUMBER(E44),F44&lt;E44),"Target below minimum","Ready"))))))))</ns0:f>
      </ns0:c>
    </ns0:row>
    <ns0:row r="45" ht="15.75" customHeight="1">
      <ns0:c r="A45" s="226"/>
      <ns0:c r="B45" s="226"/>
      <ns0:c r="C45" s="226"/>
      <ns0:c r="D45" s="227"/>
      <ns0:c r="E45" s="226"/>
      <ns0:c r="F45" s="227"/>
      <ns0:c r="G45" s="226"/>
      <ns0:c r="H45" s="227"/>
      <ns0:c r="I45" s="83" t="str">
        <ns0:f t="shared" si="1">IF(COUNTA(A45:H45)=0,"",IF(A45="","Add product ID",IF(COUNTIF($A$4:$A$303,A45)&gt;1,"Duplicate ID",IF(OR(B45="",C45=""),"Add name and unit",IF(COUNT(D45,G45,H45)&lt;3,"Add price, opening and cost",IF(COUNTA(D45:H45)&lt;&gt;COUNT(D45:H45),"Numbers only",IF(MIN(D45:H45)&lt;0,"No negatives",IF(AND(ISNUMBER(F45),ISNUMBER(E45),F45&lt;E45),"Target below minimum","Ready"))))))))</ns0:f>
      </ns0:c>
    </ns0:row>
    <ns0:row r="46" ht="15.75" customHeight="1">
      <ns0:c r="A46" s="226"/>
      <ns0:c r="B46" s="226"/>
      <ns0:c r="C46" s="226"/>
      <ns0:c r="D46" s="227"/>
      <ns0:c r="E46" s="226"/>
      <ns0:c r="F46" s="227"/>
      <ns0:c r="G46" s="226"/>
      <ns0:c r="H46" s="227"/>
      <ns0:c r="I46" s="83" t="str">
        <ns0:f t="shared" si="1">IF(COUNTA(A46:H46)=0,"",IF(A46="","Add product ID",IF(COUNTIF($A$4:$A$303,A46)&gt;1,"Duplicate ID",IF(OR(B46="",C46=""),"Add name and unit",IF(COUNT(D46,G46,H46)&lt;3,"Add price, opening and cost",IF(COUNTA(D46:H46)&lt;&gt;COUNT(D46:H46),"Numbers only",IF(MIN(D46:H46)&lt;0,"No negatives",IF(AND(ISNUMBER(F46),ISNUMBER(E46),F46&lt;E46),"Target below minimum","Ready"))))))))</ns0:f>
      </ns0:c>
    </ns0:row>
    <ns0:row r="47" ht="15.75" customHeight="1">
      <ns0:c r="A47" s="226"/>
      <ns0:c r="B47" s="226"/>
      <ns0:c r="C47" s="226"/>
      <ns0:c r="D47" s="227"/>
      <ns0:c r="E47" s="226"/>
      <ns0:c r="F47" s="227"/>
      <ns0:c r="G47" s="226"/>
      <ns0:c r="H47" s="227"/>
      <ns0:c r="I47" s="83" t="str">
        <ns0:f t="shared" si="1">IF(COUNTA(A47:H47)=0,"",IF(A47="","Add product ID",IF(COUNTIF($A$4:$A$303,A47)&gt;1,"Duplicate ID",IF(OR(B47="",C47=""),"Add name and unit",IF(COUNT(D47,G47,H47)&lt;3,"Add price, opening and cost",IF(COUNTA(D47:H47)&lt;&gt;COUNT(D47:H47),"Numbers only",IF(MIN(D47:H47)&lt;0,"No negatives",IF(AND(ISNUMBER(F47),ISNUMBER(E47),F47&lt;E47),"Target below minimum","Ready"))))))))</ns0:f>
      </ns0:c>
    </ns0:row>
    <ns0:row r="48" ht="15.75" customHeight="1">
      <ns0:c r="A48" s="226"/>
      <ns0:c r="B48" s="226"/>
      <ns0:c r="C48" s="226"/>
      <ns0:c r="D48" s="227"/>
      <ns0:c r="E48" s="226"/>
      <ns0:c r="F48" s="227"/>
      <ns0:c r="G48" s="226"/>
      <ns0:c r="H48" s="227"/>
      <ns0:c r="I48" s="83" t="str">
        <ns0:f t="shared" si="1">IF(COUNTA(A48:H48)=0,"",IF(A48="","Add product ID",IF(COUNTIF($A$4:$A$303,A48)&gt;1,"Duplicate ID",IF(OR(B48="",C48=""),"Add name and unit",IF(COUNT(D48,G48,H48)&lt;3,"Add price, opening and cost",IF(COUNTA(D48:H48)&lt;&gt;COUNT(D48:H48),"Numbers only",IF(MIN(D48:H48)&lt;0,"No negatives",IF(AND(ISNUMBER(F48),ISNUMBER(E48),F48&lt;E48),"Target below minimum","Ready"))))))))</ns0:f>
      </ns0:c>
    </ns0:row>
    <ns0:row r="49" ht="15.75" customHeight="1">
      <ns0:c r="A49" s="226"/>
      <ns0:c r="B49" s="226"/>
      <ns0:c r="C49" s="226"/>
      <ns0:c r="D49" s="227"/>
      <ns0:c r="E49" s="226"/>
      <ns0:c r="F49" s="227"/>
      <ns0:c r="G49" s="226"/>
      <ns0:c r="H49" s="227"/>
      <ns0:c r="I49" s="83" t="str">
        <ns0:f t="shared" si="1">IF(COUNTA(A49:H49)=0,"",IF(A49="","Add product ID",IF(COUNTIF($A$4:$A$303,A49)&gt;1,"Duplicate ID",IF(OR(B49="",C49=""),"Add name and unit",IF(COUNT(D49,G49,H49)&lt;3,"Add price, opening and cost",IF(COUNTA(D49:H49)&lt;&gt;COUNT(D49:H49),"Numbers only",IF(MIN(D49:H49)&lt;0,"No negatives",IF(AND(ISNUMBER(F49),ISNUMBER(E49),F49&lt;E49),"Target below minimum","Ready"))))))))</ns0:f>
      </ns0:c>
    </ns0:row>
    <ns0:row r="50" ht="15.75" customHeight="1">
      <ns0:c r="A50" s="226"/>
      <ns0:c r="B50" s="226"/>
      <ns0:c r="C50" s="226"/>
      <ns0:c r="D50" s="227"/>
      <ns0:c r="E50" s="226"/>
      <ns0:c r="F50" s="227"/>
      <ns0:c r="G50" s="226"/>
      <ns0:c r="H50" s="227"/>
      <ns0:c r="I50" s="83" t="str">
        <ns0:f t="shared" si="1">IF(COUNTA(A50:H50)=0,"",IF(A50="","Add product ID",IF(COUNTIF($A$4:$A$303,A50)&gt;1,"Duplicate ID",IF(OR(B50="",C50=""),"Add name and unit",IF(COUNT(D50,G50,H50)&lt;3,"Add price, opening and cost",IF(COUNTA(D50:H50)&lt;&gt;COUNT(D50:H50),"Numbers only",IF(MIN(D50:H50)&lt;0,"No negatives",IF(AND(ISNUMBER(F50),ISNUMBER(E50),F50&lt;E50),"Target below minimum","Ready"))))))))</ns0:f>
      </ns0:c>
    </ns0:row>
    <ns0:row r="51" ht="15.75" customHeight="1">
      <ns0:c r="A51" s="226"/>
      <ns0:c r="B51" s="226"/>
      <ns0:c r="C51" s="226"/>
      <ns0:c r="D51" s="227"/>
      <ns0:c r="E51" s="226"/>
      <ns0:c r="F51" s="227"/>
      <ns0:c r="G51" s="226"/>
      <ns0:c r="H51" s="227"/>
      <ns0:c r="I51" s="83" t="str">
        <ns0:f t="shared" si="1">IF(COUNTA(A51:H51)=0,"",IF(A51="","Add product ID",IF(COUNTIF($A$4:$A$303,A51)&gt;1,"Duplicate ID",IF(OR(B51="",C51=""),"Add name and unit",IF(COUNT(D51,G51,H51)&lt;3,"Add price, opening and cost",IF(COUNTA(D51:H51)&lt;&gt;COUNT(D51:H51),"Numbers only",IF(MIN(D51:H51)&lt;0,"No negatives",IF(AND(ISNUMBER(F51),ISNUMBER(E51),F51&lt;E51),"Target below minimum","Ready"))))))))</ns0:f>
      </ns0:c>
    </ns0:row>
    <ns0:row r="52" ht="15.75" customHeight="1">
      <ns0:c r="A52" s="226"/>
      <ns0:c r="B52" s="226"/>
      <ns0:c r="C52" s="226"/>
      <ns0:c r="D52" s="227"/>
      <ns0:c r="E52" s="226"/>
      <ns0:c r="F52" s="227"/>
      <ns0:c r="G52" s="226"/>
      <ns0:c r="H52" s="227"/>
      <ns0:c r="I52" s="83" t="str">
        <ns0:f t="shared" si="1">IF(COUNTA(A52:H52)=0,"",IF(A52="","Add product ID",IF(COUNTIF($A$4:$A$303,A52)&gt;1,"Duplicate ID",IF(OR(B52="",C52=""),"Add name and unit",IF(COUNT(D52,G52,H52)&lt;3,"Add price, opening and cost",IF(COUNTA(D52:H52)&lt;&gt;COUNT(D52:H52),"Numbers only",IF(MIN(D52:H52)&lt;0,"No negatives",IF(AND(ISNUMBER(F52),ISNUMBER(E52),F52&lt;E52),"Target below minimum","Ready"))))))))</ns0:f>
      </ns0:c>
    </ns0:row>
    <ns0:row r="53" ht="15.75" customHeight="1">
      <ns0:c r="A53" s="226"/>
      <ns0:c r="B53" s="226"/>
      <ns0:c r="C53" s="226"/>
      <ns0:c r="D53" s="227"/>
      <ns0:c r="E53" s="226"/>
      <ns0:c r="F53" s="227"/>
      <ns0:c r="G53" s="226"/>
      <ns0:c r="H53" s="227"/>
      <ns0:c r="I53" s="83" t="str">
        <ns0:f t="shared" si="1">IF(COUNTA(A53:H53)=0,"",IF(A53="","Add product ID",IF(COUNTIF($A$4:$A$303,A53)&gt;1,"Duplicate ID",IF(OR(B53="",C53=""),"Add name and unit",IF(COUNT(D53,G53,H53)&lt;3,"Add price, opening and cost",IF(COUNTA(D53:H53)&lt;&gt;COUNT(D53:H53),"Numbers only",IF(MIN(D53:H53)&lt;0,"No negatives",IF(AND(ISNUMBER(F53),ISNUMBER(E53),F53&lt;E53),"Target below minimum","Ready"))))))))</ns0:f>
      </ns0:c>
    </ns0:row>
    <ns0:row r="54" ht="15.75" customHeight="1">
      <ns0:c r="A54" s="226"/>
      <ns0:c r="B54" s="226"/>
      <ns0:c r="C54" s="226"/>
      <ns0:c r="D54" s="227"/>
      <ns0:c r="E54" s="226"/>
      <ns0:c r="F54" s="227"/>
      <ns0:c r="G54" s="226"/>
      <ns0:c r="H54" s="227"/>
      <ns0:c r="I54" s="83" t="str">
        <ns0:f t="shared" si="1">IF(COUNTA(A54:H54)=0,"",IF(A54="","Add product ID",IF(COUNTIF($A$4:$A$303,A54)&gt;1,"Duplicate ID",IF(OR(B54="",C54=""),"Add name and unit",IF(COUNT(D54,G54,H54)&lt;3,"Add price, opening and cost",IF(COUNTA(D54:H54)&lt;&gt;COUNT(D54:H54),"Numbers only",IF(MIN(D54:H54)&lt;0,"No negatives",IF(AND(ISNUMBER(F54),ISNUMBER(E54),F54&lt;E54),"Target below minimum","Ready"))))))))</ns0:f>
      </ns0:c>
    </ns0:row>
    <ns0:row r="55" ht="15.75" customHeight="1">
      <ns0:c r="A55" s="226"/>
      <ns0:c r="B55" s="226"/>
      <ns0:c r="C55" s="226"/>
      <ns0:c r="D55" s="227"/>
      <ns0:c r="E55" s="226"/>
      <ns0:c r="F55" s="227"/>
      <ns0:c r="G55" s="226"/>
      <ns0:c r="H55" s="227"/>
      <ns0:c r="I55" s="83" t="str">
        <ns0:f t="shared" si="1">IF(COUNTA(A55:H55)=0,"",IF(A55="","Add product ID",IF(COUNTIF($A$4:$A$303,A55)&gt;1,"Duplicate ID",IF(OR(B55="",C55=""),"Add name and unit",IF(COUNT(D55,G55,H55)&lt;3,"Add price, opening and cost",IF(COUNTA(D55:H55)&lt;&gt;COUNT(D55:H55),"Numbers only",IF(MIN(D55:H55)&lt;0,"No negatives",IF(AND(ISNUMBER(F55),ISNUMBER(E55),F55&lt;E55),"Target below minimum","Ready"))))))))</ns0:f>
      </ns0:c>
    </ns0:row>
    <ns0:row r="56" ht="15.75" customHeight="1">
      <ns0:c r="A56" s="226"/>
      <ns0:c r="B56" s="226"/>
      <ns0:c r="C56" s="226"/>
      <ns0:c r="D56" s="227"/>
      <ns0:c r="E56" s="226"/>
      <ns0:c r="F56" s="227"/>
      <ns0:c r="G56" s="226"/>
      <ns0:c r="H56" s="227"/>
      <ns0:c r="I56" s="83" t="str">
        <ns0:f t="shared" si="1">IF(COUNTA(A56:H56)=0,"",IF(A56="","Add product ID",IF(COUNTIF($A$4:$A$303,A56)&gt;1,"Duplicate ID",IF(OR(B56="",C56=""),"Add name and unit",IF(COUNT(D56,G56,H56)&lt;3,"Add price, opening and cost",IF(COUNTA(D56:H56)&lt;&gt;COUNT(D56:H56),"Numbers only",IF(MIN(D56:H56)&lt;0,"No negatives",IF(AND(ISNUMBER(F56),ISNUMBER(E56),F56&lt;E56),"Target below minimum","Ready"))))))))</ns0:f>
      </ns0:c>
    </ns0:row>
    <ns0:row r="57" ht="15.75" customHeight="1">
      <ns0:c r="A57" s="226"/>
      <ns0:c r="B57" s="226"/>
      <ns0:c r="C57" s="226"/>
      <ns0:c r="D57" s="227"/>
      <ns0:c r="E57" s="226"/>
      <ns0:c r="F57" s="227"/>
      <ns0:c r="G57" s="226"/>
      <ns0:c r="H57" s="227"/>
      <ns0:c r="I57" s="83" t="str">
        <ns0:f t="shared" si="1">IF(COUNTA(A57:H57)=0,"",IF(A57="","Add product ID",IF(COUNTIF($A$4:$A$303,A57)&gt;1,"Duplicate ID",IF(OR(B57="",C57=""),"Add name and unit",IF(COUNT(D57,G57,H57)&lt;3,"Add price, opening and cost",IF(COUNTA(D57:H57)&lt;&gt;COUNT(D57:H57),"Numbers only",IF(MIN(D57:H57)&lt;0,"No negatives",IF(AND(ISNUMBER(F57),ISNUMBER(E57),F57&lt;E57),"Target below minimum","Ready"))))))))</ns0:f>
      </ns0:c>
    </ns0:row>
    <ns0:row r="58" ht="15.75" customHeight="1">
      <ns0:c r="A58" s="226"/>
      <ns0:c r="B58" s="226"/>
      <ns0:c r="C58" s="226"/>
      <ns0:c r="D58" s="227"/>
      <ns0:c r="E58" s="226"/>
      <ns0:c r="F58" s="227"/>
      <ns0:c r="G58" s="226"/>
      <ns0:c r="H58" s="227"/>
      <ns0:c r="I58" s="83" t="str">
        <ns0:f t="shared" si="1">IF(COUNTA(A58:H58)=0,"",IF(A58="","Add product ID",IF(COUNTIF($A$4:$A$303,A58)&gt;1,"Duplicate ID",IF(OR(B58="",C58=""),"Add name and unit",IF(COUNT(D58,G58,H58)&lt;3,"Add price, opening and cost",IF(COUNTA(D58:H58)&lt;&gt;COUNT(D58:H58),"Numbers only",IF(MIN(D58:H58)&lt;0,"No negatives",IF(AND(ISNUMBER(F58),ISNUMBER(E58),F58&lt;E58),"Target below minimum","Ready"))))))))</ns0:f>
      </ns0:c>
    </ns0:row>
    <ns0:row r="59" ht="15.75" customHeight="1">
      <ns0:c r="A59" s="226"/>
      <ns0:c r="B59" s="226"/>
      <ns0:c r="C59" s="226"/>
      <ns0:c r="D59" s="227"/>
      <ns0:c r="E59" s="226"/>
      <ns0:c r="F59" s="227"/>
      <ns0:c r="G59" s="226"/>
      <ns0:c r="H59" s="227"/>
      <ns0:c r="I59" s="83" t="str">
        <ns0:f t="shared" si="1">IF(COUNTA(A59:H59)=0,"",IF(A59="","Add product ID",IF(COUNTIF($A$4:$A$303,A59)&gt;1,"Duplicate ID",IF(OR(B59="",C59=""),"Add name and unit",IF(COUNT(D59,G59,H59)&lt;3,"Add price, opening and cost",IF(COUNTA(D59:H59)&lt;&gt;COUNT(D59:H59),"Numbers only",IF(MIN(D59:H59)&lt;0,"No negatives",IF(AND(ISNUMBER(F59),ISNUMBER(E59),F59&lt;E59),"Target below minimum","Ready"))))))))</ns0:f>
      </ns0:c>
    </ns0:row>
    <ns0:row r="60" ht="15.75" customHeight="1">
      <ns0:c r="A60" s="226"/>
      <ns0:c r="B60" s="226"/>
      <ns0:c r="C60" s="226"/>
      <ns0:c r="D60" s="227"/>
      <ns0:c r="E60" s="226"/>
      <ns0:c r="F60" s="227"/>
      <ns0:c r="G60" s="226"/>
      <ns0:c r="H60" s="227"/>
      <ns0:c r="I60" s="83" t="str">
        <ns0:f t="shared" si="1">IF(COUNTA(A60:H60)=0,"",IF(A60="","Add product ID",IF(COUNTIF($A$4:$A$303,A60)&gt;1,"Duplicate ID",IF(OR(B60="",C60=""),"Add name and unit",IF(COUNT(D60,G60,H60)&lt;3,"Add price, opening and cost",IF(COUNTA(D60:H60)&lt;&gt;COUNT(D60:H60),"Numbers only",IF(MIN(D60:H60)&lt;0,"No negatives",IF(AND(ISNUMBER(F60),ISNUMBER(E60),F60&lt;E60),"Target below minimum","Ready"))))))))</ns0:f>
      </ns0:c>
    </ns0:row>
    <ns0:row r="61" ht="15.75" customHeight="1">
      <ns0:c r="A61" s="226"/>
      <ns0:c r="B61" s="226"/>
      <ns0:c r="C61" s="226"/>
      <ns0:c r="D61" s="227"/>
      <ns0:c r="E61" s="226"/>
      <ns0:c r="F61" s="227"/>
      <ns0:c r="G61" s="226"/>
      <ns0:c r="H61" s="227"/>
      <ns0:c r="I61" s="83" t="str">
        <ns0:f t="shared" si="1">IF(COUNTA(A61:H61)=0,"",IF(A61="","Add product ID",IF(COUNTIF($A$4:$A$303,A61)&gt;1,"Duplicate ID",IF(OR(B61="",C61=""),"Add name and unit",IF(COUNT(D61,G61,H61)&lt;3,"Add price, opening and cost",IF(COUNTA(D61:H61)&lt;&gt;COUNT(D61:H61),"Numbers only",IF(MIN(D61:H61)&lt;0,"No negatives",IF(AND(ISNUMBER(F61),ISNUMBER(E61),F61&lt;E61),"Target below minimum","Ready"))))))))</ns0:f>
      </ns0:c>
    </ns0:row>
    <ns0:row r="62" ht="15.75" customHeight="1">
      <ns0:c r="A62" s="226"/>
      <ns0:c r="B62" s="226"/>
      <ns0:c r="C62" s="226"/>
      <ns0:c r="D62" s="227"/>
      <ns0:c r="E62" s="226"/>
      <ns0:c r="F62" s="227"/>
      <ns0:c r="G62" s="226"/>
      <ns0:c r="H62" s="227"/>
      <ns0:c r="I62" s="83" t="str">
        <ns0:f t="shared" si="1">IF(COUNTA(A62:H62)=0,"",IF(A62="","Add product ID",IF(COUNTIF($A$4:$A$303,A62)&gt;1,"Duplicate ID",IF(OR(B62="",C62=""),"Add name and unit",IF(COUNT(D62,G62,H62)&lt;3,"Add price, opening and cost",IF(COUNTA(D62:H62)&lt;&gt;COUNT(D62:H62),"Numbers only",IF(MIN(D62:H62)&lt;0,"No negatives",IF(AND(ISNUMBER(F62),ISNUMBER(E62),F62&lt;E62),"Target below minimum","Ready"))))))))</ns0:f>
      </ns0:c>
    </ns0:row>
    <ns0:row r="63" ht="15.75" customHeight="1">
      <ns0:c r="A63" s="226"/>
      <ns0:c r="B63" s="226"/>
      <ns0:c r="C63" s="226"/>
      <ns0:c r="D63" s="227"/>
      <ns0:c r="E63" s="226"/>
      <ns0:c r="F63" s="227"/>
      <ns0:c r="G63" s="226"/>
      <ns0:c r="H63" s="227"/>
      <ns0:c r="I63" s="83" t="str">
        <ns0:f t="shared" si="1">IF(COUNTA(A63:H63)=0,"",IF(A63="","Add product ID",IF(COUNTIF($A$4:$A$303,A63)&gt;1,"Duplicate ID",IF(OR(B63="",C63=""),"Add name and unit",IF(COUNT(D63,G63,H63)&lt;3,"Add price, opening and cost",IF(COUNTA(D63:H63)&lt;&gt;COUNT(D63:H63),"Numbers only",IF(MIN(D63:H63)&lt;0,"No negatives",IF(AND(ISNUMBER(F63),ISNUMBER(E63),F63&lt;E63),"Target below minimum","Ready"))))))))</ns0:f>
      </ns0:c>
    </ns0:row>
    <ns0:row r="64" ht="15.75" customHeight="1">
      <ns0:c r="A64" s="226"/>
      <ns0:c r="B64" s="226"/>
      <ns0:c r="C64" s="226"/>
      <ns0:c r="D64" s="227"/>
      <ns0:c r="E64" s="226"/>
      <ns0:c r="F64" s="227"/>
      <ns0:c r="G64" s="226"/>
      <ns0:c r="H64" s="227"/>
      <ns0:c r="I64" s="83" t="str">
        <ns0:f t="shared" si="1">IF(COUNTA(A64:H64)=0,"",IF(A64="","Add product ID",IF(COUNTIF($A$4:$A$303,A64)&gt;1,"Duplicate ID",IF(OR(B64="",C64=""),"Add name and unit",IF(COUNT(D64,G64,H64)&lt;3,"Add price, opening and cost",IF(COUNTA(D64:H64)&lt;&gt;COUNT(D64:H64),"Numbers only",IF(MIN(D64:H64)&lt;0,"No negatives",IF(AND(ISNUMBER(F64),ISNUMBER(E64),F64&lt;E64),"Target below minimum","Ready"))))))))</ns0:f>
      </ns0:c>
    </ns0:row>
    <ns0:row r="65" ht="15.75" customHeight="1">
      <ns0:c r="A65" s="226"/>
      <ns0:c r="B65" s="226"/>
      <ns0:c r="C65" s="226"/>
      <ns0:c r="D65" s="227"/>
      <ns0:c r="E65" s="226"/>
      <ns0:c r="F65" s="227"/>
      <ns0:c r="G65" s="226"/>
      <ns0:c r="H65" s="227"/>
      <ns0:c r="I65" s="83" t="str">
        <ns0:f t="shared" si="1">IF(COUNTA(A65:H65)=0,"",IF(A65="","Add product ID",IF(COUNTIF($A$4:$A$303,A65)&gt;1,"Duplicate ID",IF(OR(B65="",C65=""),"Add name and unit",IF(COUNT(D65,G65,H65)&lt;3,"Add price, opening and cost",IF(COUNTA(D65:H65)&lt;&gt;COUNT(D65:H65),"Numbers only",IF(MIN(D65:H65)&lt;0,"No negatives",IF(AND(ISNUMBER(F65),ISNUMBER(E65),F65&lt;E65),"Target below minimum","Ready"))))))))</ns0:f>
      </ns0:c>
    </ns0:row>
    <ns0:row r="66" ht="15.75" customHeight="1">
      <ns0:c r="A66" s="226"/>
      <ns0:c r="B66" s="226"/>
      <ns0:c r="C66" s="226"/>
      <ns0:c r="D66" s="227"/>
      <ns0:c r="E66" s="226"/>
      <ns0:c r="F66" s="227"/>
      <ns0:c r="G66" s="226"/>
      <ns0:c r="H66" s="227"/>
      <ns0:c r="I66" s="83" t="str">
        <ns0:f t="shared" si="1">IF(COUNTA(A66:H66)=0,"",IF(A66="","Add product ID",IF(COUNTIF($A$4:$A$303,A66)&gt;1,"Duplicate ID",IF(OR(B66="",C66=""),"Add name and unit",IF(COUNT(D66,G66,H66)&lt;3,"Add price, opening and cost",IF(COUNTA(D66:H66)&lt;&gt;COUNT(D66:H66),"Numbers only",IF(MIN(D66:H66)&lt;0,"No negatives",IF(AND(ISNUMBER(F66),ISNUMBER(E66),F66&lt;E66),"Target below minimum","Ready"))))))))</ns0:f>
      </ns0:c>
    </ns0:row>
    <ns0:row r="67" ht="15.75" customHeight="1">
      <ns0:c r="A67" s="226"/>
      <ns0:c r="B67" s="226"/>
      <ns0:c r="C67" s="226"/>
      <ns0:c r="D67" s="227"/>
      <ns0:c r="E67" s="226"/>
      <ns0:c r="F67" s="227"/>
      <ns0:c r="G67" s="226"/>
      <ns0:c r="H67" s="227"/>
      <ns0:c r="I67" s="83" t="str">
        <ns0:f t="shared" si="1">IF(COUNTA(A67:H67)=0,"",IF(A67="","Add product ID",IF(COUNTIF($A$4:$A$303,A67)&gt;1,"Duplicate ID",IF(OR(B67="",C67=""),"Add name and unit",IF(COUNT(D67,G67,H67)&lt;3,"Add price, opening and cost",IF(COUNTA(D67:H67)&lt;&gt;COUNT(D67:H67),"Numbers only",IF(MIN(D67:H67)&lt;0,"No negatives",IF(AND(ISNUMBER(F67),ISNUMBER(E67),F67&lt;E67),"Target below minimum","Ready"))))))))</ns0:f>
      </ns0:c>
    </ns0:row>
    <ns0:row r="68" ht="15.75" customHeight="1">
      <ns0:c r="A68" s="226"/>
      <ns0:c r="B68" s="226"/>
      <ns0:c r="C68" s="226"/>
      <ns0:c r="D68" s="227"/>
      <ns0:c r="E68" s="226"/>
      <ns0:c r="F68" s="227"/>
      <ns0:c r="G68" s="226"/>
      <ns0:c r="H68" s="227"/>
      <ns0:c r="I68" s="83" t="str">
        <ns0:f t="shared" si="1">IF(COUNTA(A68:H68)=0,"",IF(A68="","Add product ID",IF(COUNTIF($A$4:$A$303,A68)&gt;1,"Duplicate ID",IF(OR(B68="",C68=""),"Add name and unit",IF(COUNT(D68,G68,H68)&lt;3,"Add price, opening and cost",IF(COUNTA(D68:H68)&lt;&gt;COUNT(D68:H68),"Numbers only",IF(MIN(D68:H68)&lt;0,"No negatives",IF(AND(ISNUMBER(F68),ISNUMBER(E68),F68&lt;E68),"Target below minimum","Ready"))))))))</ns0:f>
      </ns0:c>
    </ns0:row>
    <ns0:row r="69" ht="15.75" customHeight="1">
      <ns0:c r="A69" s="226"/>
      <ns0:c r="B69" s="226"/>
      <ns0:c r="C69" s="226"/>
      <ns0:c r="D69" s="227"/>
      <ns0:c r="E69" s="226"/>
      <ns0:c r="F69" s="227"/>
      <ns0:c r="G69" s="226"/>
      <ns0:c r="H69" s="227"/>
      <ns0:c r="I69" s="83" t="str">
        <ns0:f t="shared" si="1">IF(COUNTA(A69:H69)=0,"",IF(A69="","Add product ID",IF(COUNTIF($A$4:$A$303,A69)&gt;1,"Duplicate ID",IF(OR(B69="",C69=""),"Add name and unit",IF(COUNT(D69,G69,H69)&lt;3,"Add price, opening and cost",IF(COUNTA(D69:H69)&lt;&gt;COUNT(D69:H69),"Numbers only",IF(MIN(D69:H69)&lt;0,"No negatives",IF(AND(ISNUMBER(F69),ISNUMBER(E69),F69&lt;E69),"Target below minimum","Ready"))))))))</ns0:f>
      </ns0:c>
    </ns0:row>
    <ns0:row r="70" ht="15.75" customHeight="1">
      <ns0:c r="A70" s="226"/>
      <ns0:c r="B70" s="226"/>
      <ns0:c r="C70" s="226"/>
      <ns0:c r="D70" s="227"/>
      <ns0:c r="E70" s="226"/>
      <ns0:c r="F70" s="227"/>
      <ns0:c r="G70" s="226"/>
      <ns0:c r="H70" s="227"/>
      <ns0:c r="I70" s="83" t="str">
        <ns0:f t="shared" si="1">IF(COUNTA(A70:H70)=0,"",IF(A70="","Add product ID",IF(COUNTIF($A$4:$A$303,A70)&gt;1,"Duplicate ID",IF(OR(B70="",C70=""),"Add name and unit",IF(COUNT(D70,G70,H70)&lt;3,"Add price, opening and cost",IF(COUNTA(D70:H70)&lt;&gt;COUNT(D70:H70),"Numbers only",IF(MIN(D70:H70)&lt;0,"No negatives",IF(AND(ISNUMBER(F70),ISNUMBER(E70),F70&lt;E70),"Target below minimum","Ready"))))))))</ns0:f>
      </ns0:c>
    </ns0:row>
    <ns0:row r="71" ht="15.75" customHeight="1">
      <ns0:c r="A71" s="226"/>
      <ns0:c r="B71" s="226"/>
      <ns0:c r="C71" s="226"/>
      <ns0:c r="D71" s="227"/>
      <ns0:c r="E71" s="226"/>
      <ns0:c r="F71" s="227"/>
      <ns0:c r="G71" s="226"/>
      <ns0:c r="H71" s="227"/>
      <ns0:c r="I71" s="83" t="str">
        <ns0:f t="shared" si="1">IF(COUNTA(A71:H71)=0,"",IF(A71="","Add product ID",IF(COUNTIF($A$4:$A$303,A71)&gt;1,"Duplicate ID",IF(OR(B71="",C71=""),"Add name and unit",IF(COUNT(D71,G71,H71)&lt;3,"Add price, opening and cost",IF(COUNTA(D71:H71)&lt;&gt;COUNT(D71:H71),"Numbers only",IF(MIN(D71:H71)&lt;0,"No negatives",IF(AND(ISNUMBER(F71),ISNUMBER(E71),F71&lt;E71),"Target below minimum","Ready"))))))))</ns0:f>
      </ns0:c>
    </ns0:row>
    <ns0:row r="72" ht="15.75" customHeight="1">
      <ns0:c r="A72" s="226"/>
      <ns0:c r="B72" s="226"/>
      <ns0:c r="C72" s="226"/>
      <ns0:c r="D72" s="227"/>
      <ns0:c r="E72" s="226"/>
      <ns0:c r="F72" s="227"/>
      <ns0:c r="G72" s="226"/>
      <ns0:c r="H72" s="227"/>
      <ns0:c r="I72" s="83" t="str">
        <ns0:f t="shared" si="1">IF(COUNTA(A72:H72)=0,"",IF(A72="","Add product ID",IF(COUNTIF($A$4:$A$303,A72)&gt;1,"Duplicate ID",IF(OR(B72="",C72=""),"Add name and unit",IF(COUNT(D72,G72,H72)&lt;3,"Add price, opening and cost",IF(COUNTA(D72:H72)&lt;&gt;COUNT(D72:H72),"Numbers only",IF(MIN(D72:H72)&lt;0,"No negatives",IF(AND(ISNUMBER(F72),ISNUMBER(E72),F72&lt;E72),"Target below minimum","Ready"))))))))</ns0:f>
      </ns0:c>
    </ns0:row>
    <ns0:row r="73" ht="15.75" customHeight="1">
      <ns0:c r="A73" s="226"/>
      <ns0:c r="B73" s="226"/>
      <ns0:c r="C73" s="226"/>
      <ns0:c r="D73" s="227"/>
      <ns0:c r="E73" s="226"/>
      <ns0:c r="F73" s="227"/>
      <ns0:c r="G73" s="226"/>
      <ns0:c r="H73" s="227"/>
      <ns0:c r="I73" s="83" t="str">
        <ns0:f t="shared" si="1">IF(COUNTA(A73:H73)=0,"",IF(A73="","Add product ID",IF(COUNTIF($A$4:$A$303,A73)&gt;1,"Duplicate ID",IF(OR(B73="",C73=""),"Add name and unit",IF(COUNT(D73,G73,H73)&lt;3,"Add price, opening and cost",IF(COUNTA(D73:H73)&lt;&gt;COUNT(D73:H73),"Numbers only",IF(MIN(D73:H73)&lt;0,"No negatives",IF(AND(ISNUMBER(F73),ISNUMBER(E73),F73&lt;E73),"Target below minimum","Ready"))))))))</ns0:f>
      </ns0:c>
    </ns0:row>
    <ns0:row r="74" ht="15.75" customHeight="1">
      <ns0:c r="A74" s="226"/>
      <ns0:c r="B74" s="226"/>
      <ns0:c r="C74" s="226"/>
      <ns0:c r="D74" s="227"/>
      <ns0:c r="E74" s="226"/>
      <ns0:c r="F74" s="227"/>
      <ns0:c r="G74" s="226"/>
      <ns0:c r="H74" s="227"/>
      <ns0:c r="I74" s="83" t="str">
        <ns0:f t="shared" si="1">IF(COUNTA(A74:H74)=0,"",IF(A74="","Add product ID",IF(COUNTIF($A$4:$A$303,A74)&gt;1,"Duplicate ID",IF(OR(B74="",C74=""),"Add name and unit",IF(COUNT(D74,G74,H74)&lt;3,"Add price, opening and cost",IF(COUNTA(D74:H74)&lt;&gt;COUNT(D74:H74),"Numbers only",IF(MIN(D74:H74)&lt;0,"No negatives",IF(AND(ISNUMBER(F74),ISNUMBER(E74),F74&lt;E74),"Target below minimum","Ready"))))))))</ns0:f>
      </ns0:c>
    </ns0:row>
    <ns0:row r="75" ht="15.75" customHeight="1">
      <ns0:c r="A75" s="226"/>
      <ns0:c r="B75" s="226"/>
      <ns0:c r="C75" s="226"/>
      <ns0:c r="D75" s="227"/>
      <ns0:c r="E75" s="226"/>
      <ns0:c r="F75" s="227"/>
      <ns0:c r="G75" s="226"/>
      <ns0:c r="H75" s="227"/>
      <ns0:c r="I75" s="83" t="str">
        <ns0:f t="shared" si="1">IF(COUNTA(A75:H75)=0,"",IF(A75="","Add product ID",IF(COUNTIF($A$4:$A$303,A75)&gt;1,"Duplicate ID",IF(OR(B75="",C75=""),"Add name and unit",IF(COUNT(D75,G75,H75)&lt;3,"Add price, opening and cost",IF(COUNTA(D75:H75)&lt;&gt;COUNT(D75:H75),"Numbers only",IF(MIN(D75:H75)&lt;0,"No negatives",IF(AND(ISNUMBER(F75),ISNUMBER(E75),F75&lt;E75),"Target below minimum","Ready"))))))))</ns0:f>
      </ns0:c>
    </ns0:row>
    <ns0:row r="76" ht="15.75" customHeight="1">
      <ns0:c r="A76" s="226"/>
      <ns0:c r="B76" s="226"/>
      <ns0:c r="C76" s="226"/>
      <ns0:c r="D76" s="227"/>
      <ns0:c r="E76" s="226"/>
      <ns0:c r="F76" s="227"/>
      <ns0:c r="G76" s="226"/>
      <ns0:c r="H76" s="227"/>
      <ns0:c r="I76" s="83" t="str">
        <ns0:f t="shared" si="1">IF(COUNTA(A76:H76)=0,"",IF(A76="","Add product ID",IF(COUNTIF($A$4:$A$303,A76)&gt;1,"Duplicate ID",IF(OR(B76="",C76=""),"Add name and unit",IF(COUNT(D76,G76,H76)&lt;3,"Add price, opening and cost",IF(COUNTA(D76:H76)&lt;&gt;COUNT(D76:H76),"Numbers only",IF(MIN(D76:H76)&lt;0,"No negatives",IF(AND(ISNUMBER(F76),ISNUMBER(E76),F76&lt;E76),"Target below minimum","Ready"))))))))</ns0:f>
      </ns0:c>
    </ns0:row>
    <ns0:row r="77" ht="15.75" customHeight="1">
      <ns0:c r="A77" s="226"/>
      <ns0:c r="B77" s="226"/>
      <ns0:c r="C77" s="226"/>
      <ns0:c r="D77" s="227"/>
      <ns0:c r="E77" s="226"/>
      <ns0:c r="F77" s="227"/>
      <ns0:c r="G77" s="226"/>
      <ns0:c r="H77" s="227"/>
      <ns0:c r="I77" s="83" t="str">
        <ns0:f t="shared" si="1">IF(COUNTA(A77:H77)=0,"",IF(A77="","Add product ID",IF(COUNTIF($A$4:$A$303,A77)&gt;1,"Duplicate ID",IF(OR(B77="",C77=""),"Add name and unit",IF(COUNT(D77,G77,H77)&lt;3,"Add price, opening and cost",IF(COUNTA(D77:H77)&lt;&gt;COUNT(D77:H77),"Numbers only",IF(MIN(D77:H77)&lt;0,"No negatives",IF(AND(ISNUMBER(F77),ISNUMBER(E77),F77&lt;E77),"Target below minimum","Ready"))))))))</ns0:f>
      </ns0:c>
    </ns0:row>
    <ns0:row r="78" ht="15.75" customHeight="1">
      <ns0:c r="A78" s="226"/>
      <ns0:c r="B78" s="226"/>
      <ns0:c r="C78" s="226"/>
      <ns0:c r="D78" s="227"/>
      <ns0:c r="E78" s="226"/>
      <ns0:c r="F78" s="227"/>
      <ns0:c r="G78" s="226"/>
      <ns0:c r="H78" s="227"/>
      <ns0:c r="I78" s="83" t="str">
        <ns0:f t="shared" si="1">IF(COUNTA(A78:H78)=0,"",IF(A78="","Add product ID",IF(COUNTIF($A$4:$A$303,A78)&gt;1,"Duplicate ID",IF(OR(B78="",C78=""),"Add name and unit",IF(COUNT(D78,G78,H78)&lt;3,"Add price, opening and cost",IF(COUNTA(D78:H78)&lt;&gt;COUNT(D78:H78),"Numbers only",IF(MIN(D78:H78)&lt;0,"No negatives",IF(AND(ISNUMBER(F78),ISNUMBER(E78),F78&lt;E78),"Target below minimum","Ready"))))))))</ns0:f>
      </ns0:c>
    </ns0:row>
    <ns0:row r="79" ht="15.75" customHeight="1">
      <ns0:c r="A79" s="226"/>
      <ns0:c r="B79" s="226"/>
      <ns0:c r="C79" s="226"/>
      <ns0:c r="D79" s="227"/>
      <ns0:c r="E79" s="226"/>
      <ns0:c r="F79" s="227"/>
      <ns0:c r="G79" s="226"/>
      <ns0:c r="H79" s="227"/>
      <ns0:c r="I79" s="83" t="str">
        <ns0:f t="shared" si="1">IF(COUNTA(A79:H79)=0,"",IF(A79="","Add product ID",IF(COUNTIF($A$4:$A$303,A79)&gt;1,"Duplicate ID",IF(OR(B79="",C79=""),"Add name and unit",IF(COUNT(D79,G79,H79)&lt;3,"Add price, opening and cost",IF(COUNTA(D79:H79)&lt;&gt;COUNT(D79:H79),"Numbers only",IF(MIN(D79:H79)&lt;0,"No negatives",IF(AND(ISNUMBER(F79),ISNUMBER(E79),F79&lt;E79),"Target below minimum","Ready"))))))))</ns0:f>
      </ns0:c>
    </ns0:row>
    <ns0:row r="80" ht="15.75" customHeight="1">
      <ns0:c r="A80" s="226"/>
      <ns0:c r="B80" s="226"/>
      <ns0:c r="C80" s="226"/>
      <ns0:c r="D80" s="227"/>
      <ns0:c r="E80" s="226"/>
      <ns0:c r="F80" s="227"/>
      <ns0:c r="G80" s="226"/>
      <ns0:c r="H80" s="227"/>
      <ns0:c r="I80" s="83" t="str">
        <ns0:f t="shared" si="1">IF(COUNTA(A80:H80)=0,"",IF(A80="","Add product ID",IF(COUNTIF($A$4:$A$303,A80)&gt;1,"Duplicate ID",IF(OR(B80="",C80=""),"Add name and unit",IF(COUNT(D80,G80,H80)&lt;3,"Add price, opening and cost",IF(COUNTA(D80:H80)&lt;&gt;COUNT(D80:H80),"Numbers only",IF(MIN(D80:H80)&lt;0,"No negatives",IF(AND(ISNUMBER(F80),ISNUMBER(E80),F80&lt;E80),"Target below minimum","Ready"))))))))</ns0:f>
      </ns0:c>
    </ns0:row>
    <ns0:row r="81" ht="15.75" customHeight="1">
      <ns0:c r="A81" s="226"/>
      <ns0:c r="B81" s="226"/>
      <ns0:c r="C81" s="226"/>
      <ns0:c r="D81" s="227"/>
      <ns0:c r="E81" s="226"/>
      <ns0:c r="F81" s="227"/>
      <ns0:c r="G81" s="226"/>
      <ns0:c r="H81" s="227"/>
      <ns0:c r="I81" s="83" t="str">
        <ns0:f t="shared" si="1">IF(COUNTA(A81:H81)=0,"",IF(A81="","Add product ID",IF(COUNTIF($A$4:$A$303,A81)&gt;1,"Duplicate ID",IF(OR(B81="",C81=""),"Add name and unit",IF(COUNT(D81,G81,H81)&lt;3,"Add price, opening and cost",IF(COUNTA(D81:H81)&lt;&gt;COUNT(D81:H81),"Numbers only",IF(MIN(D81:H81)&lt;0,"No negatives",IF(AND(ISNUMBER(F81),ISNUMBER(E81),F81&lt;E81),"Target below minimum","Ready"))))))))</ns0:f>
      </ns0:c>
    </ns0:row>
    <ns0:row r="82" ht="15.75" customHeight="1">
      <ns0:c r="A82" s="226"/>
      <ns0:c r="B82" s="226"/>
      <ns0:c r="C82" s="226"/>
      <ns0:c r="D82" s="227"/>
      <ns0:c r="E82" s="226"/>
      <ns0:c r="F82" s="227"/>
      <ns0:c r="G82" s="226"/>
      <ns0:c r="H82" s="227"/>
      <ns0:c r="I82" s="83" t="str">
        <ns0:f t="shared" si="1">IF(COUNTA(A82:H82)=0,"",IF(A82="","Add product ID",IF(COUNTIF($A$4:$A$303,A82)&gt;1,"Duplicate ID",IF(OR(B82="",C82=""),"Add name and unit",IF(COUNT(D82,G82,H82)&lt;3,"Add price, opening and cost",IF(COUNTA(D82:H82)&lt;&gt;COUNT(D82:H82),"Numbers only",IF(MIN(D82:H82)&lt;0,"No negatives",IF(AND(ISNUMBER(F82),ISNUMBER(E82),F82&lt;E82),"Target below minimum","Ready"))))))))</ns0:f>
      </ns0:c>
    </ns0:row>
    <ns0:row r="83" ht="15.75" customHeight="1">
      <ns0:c r="A83" s="226"/>
      <ns0:c r="B83" s="226"/>
      <ns0:c r="C83" s="226"/>
      <ns0:c r="D83" s="227"/>
      <ns0:c r="E83" s="226"/>
      <ns0:c r="F83" s="227"/>
      <ns0:c r="G83" s="226"/>
      <ns0:c r="H83" s="227"/>
      <ns0:c r="I83" s="83" t="str">
        <ns0:f t="shared" si="1">IF(COUNTA(A83:H83)=0,"",IF(A83="","Add product ID",IF(COUNTIF($A$4:$A$303,A83)&gt;1,"Duplicate ID",IF(OR(B83="",C83=""),"Add name and unit",IF(COUNT(D83,G83,H83)&lt;3,"Add price, opening and cost",IF(COUNTA(D83:H83)&lt;&gt;COUNT(D83:H83),"Numbers only",IF(MIN(D83:H83)&lt;0,"No negatives",IF(AND(ISNUMBER(F83),ISNUMBER(E83),F83&lt;E83),"Target below minimum","Ready"))))))))</ns0:f>
      </ns0:c>
    </ns0:row>
    <ns0:row r="84" ht="15.75" customHeight="1">
      <ns0:c r="A84" s="226"/>
      <ns0:c r="B84" s="226"/>
      <ns0:c r="C84" s="226"/>
      <ns0:c r="D84" s="227"/>
      <ns0:c r="E84" s="226"/>
      <ns0:c r="F84" s="227"/>
      <ns0:c r="G84" s="226"/>
      <ns0:c r="H84" s="227"/>
      <ns0:c r="I84" s="83" t="str">
        <ns0:f t="shared" si="1">IF(COUNTA(A84:H84)=0,"",IF(A84="","Add product ID",IF(COUNTIF($A$4:$A$303,A84)&gt;1,"Duplicate ID",IF(OR(B84="",C84=""),"Add name and unit",IF(COUNT(D84,G84,H84)&lt;3,"Add price, opening and cost",IF(COUNTA(D84:H84)&lt;&gt;COUNT(D84:H84),"Numbers only",IF(MIN(D84:H84)&lt;0,"No negatives",IF(AND(ISNUMBER(F84),ISNUMBER(E84),F84&lt;E84),"Target below minimum","Ready"))))))))</ns0:f>
      </ns0:c>
    </ns0:row>
    <ns0:row r="85" ht="15.75" customHeight="1">
      <ns0:c r="A85" s="226"/>
      <ns0:c r="B85" s="226"/>
      <ns0:c r="C85" s="226"/>
      <ns0:c r="D85" s="227"/>
      <ns0:c r="E85" s="226"/>
      <ns0:c r="F85" s="227"/>
      <ns0:c r="G85" s="226"/>
      <ns0:c r="H85" s="227"/>
      <ns0:c r="I85" s="83" t="str">
        <ns0:f t="shared" si="1">IF(COUNTA(A85:H85)=0,"",IF(A85="","Add product ID",IF(COUNTIF($A$4:$A$303,A85)&gt;1,"Duplicate ID",IF(OR(B85="",C85=""),"Add name and unit",IF(COUNT(D85,G85,H85)&lt;3,"Add price, opening and cost",IF(COUNTA(D85:H85)&lt;&gt;COUNT(D85:H85),"Numbers only",IF(MIN(D85:H85)&lt;0,"No negatives",IF(AND(ISNUMBER(F85),ISNUMBER(E85),F85&lt;E85),"Target below minimum","Ready"))))))))</ns0:f>
      </ns0:c>
    </ns0:row>
    <ns0:row r="86" ht="15.75" customHeight="1">
      <ns0:c r="A86" s="226"/>
      <ns0:c r="B86" s="226"/>
      <ns0:c r="C86" s="226"/>
      <ns0:c r="D86" s="227"/>
      <ns0:c r="E86" s="226"/>
      <ns0:c r="F86" s="227"/>
      <ns0:c r="G86" s="226"/>
      <ns0:c r="H86" s="227"/>
      <ns0:c r="I86" s="83" t="str">
        <ns0:f t="shared" si="1">IF(COUNTA(A86:H86)=0,"",IF(A86="","Add product ID",IF(COUNTIF($A$4:$A$303,A86)&gt;1,"Duplicate ID",IF(OR(B86="",C86=""),"Add name and unit",IF(COUNT(D86,G86,H86)&lt;3,"Add price, opening and cost",IF(COUNTA(D86:H86)&lt;&gt;COUNT(D86:H86),"Numbers only",IF(MIN(D86:H86)&lt;0,"No negatives",IF(AND(ISNUMBER(F86),ISNUMBER(E86),F86&lt;E86),"Target below minimum","Ready"))))))))</ns0:f>
      </ns0:c>
    </ns0:row>
    <ns0:row r="87" ht="15.75" customHeight="1">
      <ns0:c r="A87" s="226"/>
      <ns0:c r="B87" s="226"/>
      <ns0:c r="C87" s="226"/>
      <ns0:c r="D87" s="227"/>
      <ns0:c r="E87" s="226"/>
      <ns0:c r="F87" s="227"/>
      <ns0:c r="G87" s="226"/>
      <ns0:c r="H87" s="227"/>
      <ns0:c r="I87" s="83" t="str">
        <ns0:f t="shared" si="1">IF(COUNTA(A87:H87)=0,"",IF(A87="","Add product ID",IF(COUNTIF($A$4:$A$303,A87)&gt;1,"Duplicate ID",IF(OR(B87="",C87=""),"Add name and unit",IF(COUNT(D87,G87,H87)&lt;3,"Add price, opening and cost",IF(COUNTA(D87:H87)&lt;&gt;COUNT(D87:H87),"Numbers only",IF(MIN(D87:H87)&lt;0,"No negatives",IF(AND(ISNUMBER(F87),ISNUMBER(E87),F87&lt;E87),"Target below minimum","Ready"))))))))</ns0:f>
      </ns0:c>
    </ns0:row>
    <ns0:row r="88" ht="15.75" customHeight="1">
      <ns0:c r="A88" s="226"/>
      <ns0:c r="B88" s="226"/>
      <ns0:c r="C88" s="226"/>
      <ns0:c r="D88" s="227"/>
      <ns0:c r="E88" s="226"/>
      <ns0:c r="F88" s="227"/>
      <ns0:c r="G88" s="226"/>
      <ns0:c r="H88" s="227"/>
      <ns0:c r="I88" s="83" t="str">
        <ns0:f t="shared" si="1">IF(COUNTA(A88:H88)=0,"",IF(A88="","Add product ID",IF(COUNTIF($A$4:$A$303,A88)&gt;1,"Duplicate ID",IF(OR(B88="",C88=""),"Add name and unit",IF(COUNT(D88,G88,H88)&lt;3,"Add price, opening and cost",IF(COUNTA(D88:H88)&lt;&gt;COUNT(D88:H88),"Numbers only",IF(MIN(D88:H88)&lt;0,"No negatives",IF(AND(ISNUMBER(F88),ISNUMBER(E88),F88&lt;E88),"Target below minimum","Ready"))))))))</ns0:f>
      </ns0:c>
    </ns0:row>
    <ns0:row r="89" ht="15.75" customHeight="1">
      <ns0:c r="A89" s="226"/>
      <ns0:c r="B89" s="226"/>
      <ns0:c r="C89" s="226"/>
      <ns0:c r="D89" s="227"/>
      <ns0:c r="E89" s="226"/>
      <ns0:c r="F89" s="227"/>
      <ns0:c r="G89" s="226"/>
      <ns0:c r="H89" s="227"/>
      <ns0:c r="I89" s="83" t="str">
        <ns0:f t="shared" si="1">IF(COUNTA(A89:H89)=0,"",IF(A89="","Add product ID",IF(COUNTIF($A$4:$A$303,A89)&gt;1,"Duplicate ID",IF(OR(B89="",C89=""),"Add name and unit",IF(COUNT(D89,G89,H89)&lt;3,"Add price, opening and cost",IF(COUNTA(D89:H89)&lt;&gt;COUNT(D89:H89),"Numbers only",IF(MIN(D89:H89)&lt;0,"No negatives",IF(AND(ISNUMBER(F89),ISNUMBER(E89),F89&lt;E89),"Target below minimum","Ready"))))))))</ns0:f>
      </ns0:c>
    </ns0:row>
    <ns0:row r="90" ht="15.75" customHeight="1">
      <ns0:c r="A90" s="226"/>
      <ns0:c r="B90" s="226"/>
      <ns0:c r="C90" s="226"/>
      <ns0:c r="D90" s="227"/>
      <ns0:c r="E90" s="226"/>
      <ns0:c r="F90" s="227"/>
      <ns0:c r="G90" s="226"/>
      <ns0:c r="H90" s="227"/>
      <ns0:c r="I90" s="83" t="str">
        <ns0:f t="shared" si="1">IF(COUNTA(A90:H90)=0,"",IF(A90="","Add product ID",IF(COUNTIF($A$4:$A$303,A90)&gt;1,"Duplicate ID",IF(OR(B90="",C90=""),"Add name and unit",IF(COUNT(D90,G90,H90)&lt;3,"Add price, opening and cost",IF(COUNTA(D90:H90)&lt;&gt;COUNT(D90:H90),"Numbers only",IF(MIN(D90:H90)&lt;0,"No negatives",IF(AND(ISNUMBER(F90),ISNUMBER(E90),F90&lt;E90),"Target below minimum","Ready"))))))))</ns0:f>
      </ns0:c>
    </ns0:row>
    <ns0:row r="91" ht="15.75" customHeight="1">
      <ns0:c r="A91" s="226"/>
      <ns0:c r="B91" s="226"/>
      <ns0:c r="C91" s="226"/>
      <ns0:c r="D91" s="227"/>
      <ns0:c r="E91" s="226"/>
      <ns0:c r="F91" s="227"/>
      <ns0:c r="G91" s="226"/>
      <ns0:c r="H91" s="227"/>
      <ns0:c r="I91" s="83" t="str">
        <ns0:f t="shared" si="1">IF(COUNTA(A91:H91)=0,"",IF(A91="","Add product ID",IF(COUNTIF($A$4:$A$303,A91)&gt;1,"Duplicate ID",IF(OR(B91="",C91=""),"Add name and unit",IF(COUNT(D91,G91,H91)&lt;3,"Add price, opening and cost",IF(COUNTA(D91:H91)&lt;&gt;COUNT(D91:H91),"Numbers only",IF(MIN(D91:H91)&lt;0,"No negatives",IF(AND(ISNUMBER(F91),ISNUMBER(E91),F91&lt;E91),"Target below minimum","Ready"))))))))</ns0:f>
      </ns0:c>
    </ns0:row>
    <ns0:row r="92" ht="15.75" customHeight="1">
      <ns0:c r="A92" s="226"/>
      <ns0:c r="B92" s="226"/>
      <ns0:c r="C92" s="226"/>
      <ns0:c r="D92" s="227"/>
      <ns0:c r="E92" s="226"/>
      <ns0:c r="F92" s="227"/>
      <ns0:c r="G92" s="226"/>
      <ns0:c r="H92" s="227"/>
      <ns0:c r="I92" s="83" t="str">
        <ns0:f t="shared" si="1">IF(COUNTA(A92:H92)=0,"",IF(A92="","Add product ID",IF(COUNTIF($A$4:$A$303,A92)&gt;1,"Duplicate ID",IF(OR(B92="",C92=""),"Add name and unit",IF(COUNT(D92,G92,H92)&lt;3,"Add price, opening and cost",IF(COUNTA(D92:H92)&lt;&gt;COUNT(D92:H92),"Numbers only",IF(MIN(D92:H92)&lt;0,"No negatives",IF(AND(ISNUMBER(F92),ISNUMBER(E92),F92&lt;E92),"Target below minimum","Ready"))))))))</ns0:f>
      </ns0:c>
    </ns0:row>
    <ns0:row r="93" ht="15.75" customHeight="1">
      <ns0:c r="A93" s="226"/>
      <ns0:c r="B93" s="226"/>
      <ns0:c r="C93" s="226"/>
      <ns0:c r="D93" s="227"/>
      <ns0:c r="E93" s="226"/>
      <ns0:c r="F93" s="227"/>
      <ns0:c r="G93" s="226"/>
      <ns0:c r="H93" s="227"/>
      <ns0:c r="I93" s="83" t="str">
        <ns0:f t="shared" si="1">IF(COUNTA(A93:H93)=0,"",IF(A93="","Add product ID",IF(COUNTIF($A$4:$A$303,A93)&gt;1,"Duplicate ID",IF(OR(B93="",C93=""),"Add name and unit",IF(COUNT(D93,G93,H93)&lt;3,"Add price, opening and cost",IF(COUNTA(D93:H93)&lt;&gt;COUNT(D93:H93),"Numbers only",IF(MIN(D93:H93)&lt;0,"No negatives",IF(AND(ISNUMBER(F93),ISNUMBER(E93),F93&lt;E93),"Target below minimum","Ready"))))))))</ns0:f>
      </ns0:c>
    </ns0:row>
    <ns0:row r="94" ht="15.75" customHeight="1">
      <ns0:c r="A94" s="226"/>
      <ns0:c r="B94" s="226"/>
      <ns0:c r="C94" s="226"/>
      <ns0:c r="D94" s="227"/>
      <ns0:c r="E94" s="226"/>
      <ns0:c r="F94" s="227"/>
      <ns0:c r="G94" s="226"/>
      <ns0:c r="H94" s="227"/>
      <ns0:c r="I94" s="83" t="str">
        <ns0:f t="shared" si="1">IF(COUNTA(A94:H94)=0,"",IF(A94="","Add product ID",IF(COUNTIF($A$4:$A$303,A94)&gt;1,"Duplicate ID",IF(OR(B94="",C94=""),"Add name and unit",IF(COUNT(D94,G94,H94)&lt;3,"Add price, opening and cost",IF(COUNTA(D94:H94)&lt;&gt;COUNT(D94:H94),"Numbers only",IF(MIN(D94:H94)&lt;0,"No negatives",IF(AND(ISNUMBER(F94),ISNUMBER(E94),F94&lt;E94),"Target below minimum","Ready"))))))))</ns0:f>
      </ns0:c>
    </ns0:row>
    <ns0:row r="95" ht="15.75" customHeight="1">
      <ns0:c r="A95" s="226"/>
      <ns0:c r="B95" s="226"/>
      <ns0:c r="C95" s="226"/>
      <ns0:c r="D95" s="227"/>
      <ns0:c r="E95" s="226"/>
      <ns0:c r="F95" s="227"/>
      <ns0:c r="G95" s="226"/>
      <ns0:c r="H95" s="227"/>
      <ns0:c r="I95" s="83" t="str">
        <ns0:f t="shared" si="1">IF(COUNTA(A95:H95)=0,"",IF(A95="","Add product ID",IF(COUNTIF($A$4:$A$303,A95)&gt;1,"Duplicate ID",IF(OR(B95="",C95=""),"Add name and unit",IF(COUNT(D95,G95,H95)&lt;3,"Add price, opening and cost",IF(COUNTA(D95:H95)&lt;&gt;COUNT(D95:H95),"Numbers only",IF(MIN(D95:H95)&lt;0,"No negatives",IF(AND(ISNUMBER(F95),ISNUMBER(E95),F95&lt;E95),"Target below minimum","Ready"))))))))</ns0:f>
      </ns0:c>
    </ns0:row>
    <ns0:row r="96" ht="15.75" customHeight="1">
      <ns0:c r="A96" s="226"/>
      <ns0:c r="B96" s="226"/>
      <ns0:c r="C96" s="226"/>
      <ns0:c r="D96" s="227"/>
      <ns0:c r="E96" s="226"/>
      <ns0:c r="F96" s="227"/>
      <ns0:c r="G96" s="226"/>
      <ns0:c r="H96" s="227"/>
      <ns0:c r="I96" s="83" t="str">
        <ns0:f t="shared" si="1">IF(COUNTA(A96:H96)=0,"",IF(A96="","Add product ID",IF(COUNTIF($A$4:$A$303,A96)&gt;1,"Duplicate ID",IF(OR(B96="",C96=""),"Add name and unit",IF(COUNT(D96,G96,H96)&lt;3,"Add price, opening and cost",IF(COUNTA(D96:H96)&lt;&gt;COUNT(D96:H96),"Numbers only",IF(MIN(D96:H96)&lt;0,"No negatives",IF(AND(ISNUMBER(F96),ISNUMBER(E96),F96&lt;E96),"Target below minimum","Ready"))))))))</ns0:f>
      </ns0:c>
    </ns0:row>
    <ns0:row r="97" ht="15.75" customHeight="1">
      <ns0:c r="A97" s="226"/>
      <ns0:c r="B97" s="226"/>
      <ns0:c r="C97" s="226"/>
      <ns0:c r="D97" s="227"/>
      <ns0:c r="E97" s="226"/>
      <ns0:c r="F97" s="227"/>
      <ns0:c r="G97" s="226"/>
      <ns0:c r="H97" s="227"/>
      <ns0:c r="I97" s="83" t="str">
        <ns0:f t="shared" si="1">IF(COUNTA(A97:H97)=0,"",IF(A97="","Add product ID",IF(COUNTIF($A$4:$A$303,A97)&gt;1,"Duplicate ID",IF(OR(B97="",C97=""),"Add name and unit",IF(COUNT(D97,G97,H97)&lt;3,"Add price, opening and cost",IF(COUNTA(D97:H97)&lt;&gt;COUNT(D97:H97),"Numbers only",IF(MIN(D97:H97)&lt;0,"No negatives",IF(AND(ISNUMBER(F97),ISNUMBER(E97),F97&lt;E97),"Target below minimum","Ready"))))))))</ns0:f>
      </ns0:c>
    </ns0:row>
    <ns0:row r="98" ht="15.75" customHeight="1">
      <ns0:c r="A98" s="226"/>
      <ns0:c r="B98" s="226"/>
      <ns0:c r="C98" s="226"/>
      <ns0:c r="D98" s="227"/>
      <ns0:c r="E98" s="226"/>
      <ns0:c r="F98" s="227"/>
      <ns0:c r="G98" s="226"/>
      <ns0:c r="H98" s="227"/>
      <ns0:c r="I98" s="83" t="str">
        <ns0:f t="shared" si="1">IF(COUNTA(A98:H98)=0,"",IF(A98="","Add product ID",IF(COUNTIF($A$4:$A$303,A98)&gt;1,"Duplicate ID",IF(OR(B98="",C98=""),"Add name and unit",IF(COUNT(D98,G98,H98)&lt;3,"Add price, opening and cost",IF(COUNTA(D98:H98)&lt;&gt;COUNT(D98:H98),"Numbers only",IF(MIN(D98:H98)&lt;0,"No negatives",IF(AND(ISNUMBER(F98),ISNUMBER(E98),F98&lt;E98),"Target below minimum","Ready"))))))))</ns0:f>
      </ns0:c>
    </ns0:row>
    <ns0:row r="99" ht="15.75" customHeight="1">
      <ns0:c r="A99" s="226"/>
      <ns0:c r="B99" s="226"/>
      <ns0:c r="C99" s="226"/>
      <ns0:c r="D99" s="227"/>
      <ns0:c r="E99" s="226"/>
      <ns0:c r="F99" s="227"/>
      <ns0:c r="G99" s="226"/>
      <ns0:c r="H99" s="227"/>
      <ns0:c r="I99" s="83" t="str">
        <ns0:f t="shared" si="1">IF(COUNTA(A99:H99)=0,"",IF(A99="","Add product ID",IF(COUNTIF($A$4:$A$303,A99)&gt;1,"Duplicate ID",IF(OR(B99="",C99=""),"Add name and unit",IF(COUNT(D99,G99,H99)&lt;3,"Add price, opening and cost",IF(COUNTA(D99:H99)&lt;&gt;COUNT(D99:H99),"Numbers only",IF(MIN(D99:H99)&lt;0,"No negatives",IF(AND(ISNUMBER(F99),ISNUMBER(E99),F99&lt;E99),"Target below minimum","Ready"))))))))</ns0:f>
      </ns0:c>
    </ns0:row>
    <ns0:row r="100" ht="15.75" customHeight="1">
      <ns0:c r="A100" s="226"/>
      <ns0:c r="B100" s="226"/>
      <ns0:c r="C100" s="226"/>
      <ns0:c r="D100" s="227"/>
      <ns0:c r="E100" s="226"/>
      <ns0:c r="F100" s="227"/>
      <ns0:c r="G100" s="226"/>
      <ns0:c r="H100" s="227"/>
      <ns0:c r="I100" s="83" t="str">
        <ns0:f t="shared" si="1">IF(COUNTA(A100:H100)=0,"",IF(A100="","Add product ID",IF(COUNTIF($A$4:$A$303,A100)&gt;1,"Duplicate ID",IF(OR(B100="",C100=""),"Add name and unit",IF(COUNT(D100,G100,H100)&lt;3,"Add price, opening and cost",IF(COUNTA(D100:H100)&lt;&gt;COUNT(D100:H100),"Numbers only",IF(MIN(D100:H100)&lt;0,"No negatives",IF(AND(ISNUMBER(F100),ISNUMBER(E100),F100&lt;E100),"Target below minimum","Ready"))))))))</ns0:f>
      </ns0:c>
    </ns0:row>
    <ns0:row r="101" ht="15.75" customHeight="1">
      <ns0:c r="A101" s="226"/>
      <ns0:c r="B101" s="226"/>
      <ns0:c r="C101" s="226"/>
      <ns0:c r="D101" s="227"/>
      <ns0:c r="E101" s="226"/>
      <ns0:c r="F101" s="227"/>
      <ns0:c r="G101" s="226"/>
      <ns0:c r="H101" s="227"/>
      <ns0:c r="I101" s="83" t="str">
        <ns0:f t="shared" si="1">IF(COUNTA(A101:H101)=0,"",IF(A101="","Add product ID",IF(COUNTIF($A$4:$A$303,A101)&gt;1,"Duplicate ID",IF(OR(B101="",C101=""),"Add name and unit",IF(COUNT(D101,G101,H101)&lt;3,"Add price, opening and cost",IF(COUNTA(D101:H101)&lt;&gt;COUNT(D101:H101),"Numbers only",IF(MIN(D101:H101)&lt;0,"No negatives",IF(AND(ISNUMBER(F101),ISNUMBER(E101),F101&lt;E101),"Target below minimum","Ready"))))))))</ns0:f>
      </ns0:c>
    </ns0:row>
    <ns0:row r="102" ht="15.75" customHeight="1">
      <ns0:c r="A102" s="226"/>
      <ns0:c r="B102" s="226"/>
      <ns0:c r="C102" s="226"/>
      <ns0:c r="D102" s="227"/>
      <ns0:c r="E102" s="226"/>
      <ns0:c r="F102" s="227"/>
      <ns0:c r="G102" s="226"/>
      <ns0:c r="H102" s="227"/>
      <ns0:c r="I102" s="83" t="str">
        <ns0:f t="shared" si="1">IF(COUNTA(A102:H102)=0,"",IF(A102="","Add product ID",IF(COUNTIF($A$4:$A$303,A102)&gt;1,"Duplicate ID",IF(OR(B102="",C102=""),"Add name and unit",IF(COUNT(D102,G102,H102)&lt;3,"Add price, opening and cost",IF(COUNTA(D102:H102)&lt;&gt;COUNT(D102:H102),"Numbers only",IF(MIN(D102:H102)&lt;0,"No negatives",IF(AND(ISNUMBER(F102),ISNUMBER(E102),F102&lt;E102),"Target below minimum","Ready"))))))))</ns0:f>
      </ns0:c>
    </ns0:row>
    <ns0:row r="103" ht="15.75" customHeight="1">
      <ns0:c r="A103" s="226"/>
      <ns0:c r="B103" s="226"/>
      <ns0:c r="C103" s="226"/>
      <ns0:c r="D103" s="227"/>
      <ns0:c r="E103" s="226"/>
      <ns0:c r="F103" s="227"/>
      <ns0:c r="G103" s="226"/>
      <ns0:c r="H103" s="227"/>
      <ns0:c r="I103" s="83" t="str">
        <ns0:f t="shared" si="1">IF(COUNTA(A103:H103)=0,"",IF(A103="","Add product ID",IF(COUNTIF($A$4:$A$303,A103)&gt;1,"Duplicate ID",IF(OR(B103="",C103=""),"Add name and unit",IF(COUNT(D103,G103,H103)&lt;3,"Add price, opening and cost",IF(COUNTA(D103:H103)&lt;&gt;COUNT(D103:H103),"Numbers only",IF(MIN(D103:H103)&lt;0,"No negatives",IF(AND(ISNUMBER(F103),ISNUMBER(E103),F103&lt;E103),"Target below minimum","Ready"))))))))</ns0:f>
      </ns0:c>
    </ns0:row>
    <ns0:row r="104" ht="15.75" customHeight="1">
      <ns0:c r="A104" s="226"/>
      <ns0:c r="B104" s="226"/>
      <ns0:c r="C104" s="226"/>
      <ns0:c r="D104" s="227"/>
      <ns0:c r="E104" s="226"/>
      <ns0:c r="F104" s="227"/>
      <ns0:c r="G104" s="226"/>
      <ns0:c r="H104" s="227"/>
      <ns0:c r="I104" s="83" t="str">
        <ns0:f t="shared" si="1">IF(COUNTA(A104:H104)=0,"",IF(A104="","Add product ID",IF(COUNTIF($A$4:$A$303,A104)&gt;1,"Duplicate ID",IF(OR(B104="",C104=""),"Add name and unit",IF(COUNT(D104,G104,H104)&lt;3,"Add price, opening and cost",IF(COUNTA(D104:H104)&lt;&gt;COUNT(D104:H104),"Numbers only",IF(MIN(D104:H104)&lt;0,"No negatives",IF(AND(ISNUMBER(F104),ISNUMBER(E104),F104&lt;E104),"Target below minimum","Ready"))))))))</ns0:f>
      </ns0:c>
    </ns0:row>
    <ns0:row r="105" ht="15.75" customHeight="1">
      <ns0:c r="A105" s="226"/>
      <ns0:c r="B105" s="226"/>
      <ns0:c r="C105" s="226"/>
      <ns0:c r="D105" s="227"/>
      <ns0:c r="E105" s="226"/>
      <ns0:c r="F105" s="227"/>
      <ns0:c r="G105" s="226"/>
      <ns0:c r="H105" s="227"/>
      <ns0:c r="I105" s="83" t="str">
        <ns0:f t="shared" si="1">IF(COUNTA(A105:H105)=0,"",IF(A105="","Add product ID",IF(COUNTIF($A$4:$A$303,A105)&gt;1,"Duplicate ID",IF(OR(B105="",C105=""),"Add name and unit",IF(COUNT(D105,G105,H105)&lt;3,"Add price, opening and cost",IF(COUNTA(D105:H105)&lt;&gt;COUNT(D105:H105),"Numbers only",IF(MIN(D105:H105)&lt;0,"No negatives",IF(AND(ISNUMBER(F105),ISNUMBER(E105),F105&lt;E105),"Target below minimum","Ready"))))))))</ns0:f>
      </ns0:c>
    </ns0:row>
    <ns0:row r="106" ht="15.75" customHeight="1">
      <ns0:c r="A106" s="226"/>
      <ns0:c r="B106" s="226"/>
      <ns0:c r="C106" s="226"/>
      <ns0:c r="D106" s="227"/>
      <ns0:c r="E106" s="226"/>
      <ns0:c r="F106" s="227"/>
      <ns0:c r="G106" s="226"/>
      <ns0:c r="H106" s="227"/>
      <ns0:c r="I106" s="83" t="str">
        <ns0:f t="shared" si="1">IF(COUNTA(A106:H106)=0,"",IF(A106="","Add product ID",IF(COUNTIF($A$4:$A$303,A106)&gt;1,"Duplicate ID",IF(OR(B106="",C106=""),"Add name and unit",IF(COUNT(D106,G106,H106)&lt;3,"Add price, opening and cost",IF(COUNTA(D106:H106)&lt;&gt;COUNT(D106:H106),"Numbers only",IF(MIN(D106:H106)&lt;0,"No negatives",IF(AND(ISNUMBER(F106),ISNUMBER(E106),F106&lt;E106),"Target below minimum","Ready"))))))))</ns0:f>
      </ns0:c>
    </ns0:row>
    <ns0:row r="107" ht="15.75" customHeight="1">
      <ns0:c r="A107" s="226"/>
      <ns0:c r="B107" s="226"/>
      <ns0:c r="C107" s="226"/>
      <ns0:c r="D107" s="227"/>
      <ns0:c r="E107" s="226"/>
      <ns0:c r="F107" s="227"/>
      <ns0:c r="G107" s="226"/>
      <ns0:c r="H107" s="227"/>
      <ns0:c r="I107" s="83" t="str">
        <ns0:f t="shared" si="1">IF(COUNTA(A107:H107)=0,"",IF(A107="","Add product ID",IF(COUNTIF($A$4:$A$303,A107)&gt;1,"Duplicate ID",IF(OR(B107="",C107=""),"Add name and unit",IF(COUNT(D107,G107,H107)&lt;3,"Add price, opening and cost",IF(COUNTA(D107:H107)&lt;&gt;COUNT(D107:H107),"Numbers only",IF(MIN(D107:H107)&lt;0,"No negatives",IF(AND(ISNUMBER(F107),ISNUMBER(E107),F107&lt;E107),"Target below minimum","Ready"))))))))</ns0:f>
      </ns0:c>
    </ns0:row>
    <ns0:row r="108" ht="15.75" customHeight="1">
      <ns0:c r="A108" s="226"/>
      <ns0:c r="B108" s="226"/>
      <ns0:c r="C108" s="226"/>
      <ns0:c r="D108" s="227"/>
      <ns0:c r="E108" s="226"/>
      <ns0:c r="F108" s="227"/>
      <ns0:c r="G108" s="226"/>
      <ns0:c r="H108" s="227"/>
      <ns0:c r="I108" s="83" t="str">
        <ns0:f t="shared" si="1">IF(COUNTA(A108:H108)=0,"",IF(A108="","Add product ID",IF(COUNTIF($A$4:$A$303,A108)&gt;1,"Duplicate ID",IF(OR(B108="",C108=""),"Add name and unit",IF(COUNT(D108,G108,H108)&lt;3,"Add price, opening and cost",IF(COUNTA(D108:H108)&lt;&gt;COUNT(D108:H108),"Numbers only",IF(MIN(D108:H108)&lt;0,"No negatives",IF(AND(ISNUMBER(F108),ISNUMBER(E108),F108&lt;E108),"Target below minimum","Ready"))))))))</ns0:f>
      </ns0:c>
    </ns0:row>
    <ns0:row r="109" ht="15.75" customHeight="1">
      <ns0:c r="A109" s="226"/>
      <ns0:c r="B109" s="226"/>
      <ns0:c r="C109" s="226"/>
      <ns0:c r="D109" s="227"/>
      <ns0:c r="E109" s="226"/>
      <ns0:c r="F109" s="227"/>
      <ns0:c r="G109" s="226"/>
      <ns0:c r="H109" s="227"/>
      <ns0:c r="I109" s="83" t="str">
        <ns0:f t="shared" si="1">IF(COUNTA(A109:H109)=0,"",IF(A109="","Add product ID",IF(COUNTIF($A$4:$A$303,A109)&gt;1,"Duplicate ID",IF(OR(B109="",C109=""),"Add name and unit",IF(COUNT(D109,G109,H109)&lt;3,"Add price, opening and cost",IF(COUNTA(D109:H109)&lt;&gt;COUNT(D109:H109),"Numbers only",IF(MIN(D109:H109)&lt;0,"No negatives",IF(AND(ISNUMBER(F109),ISNUMBER(E109),F109&lt;E109),"Target below minimum","Ready"))))))))</ns0:f>
      </ns0:c>
    </ns0:row>
    <ns0:row r="110" ht="15.75" customHeight="1">
      <ns0:c r="A110" s="226"/>
      <ns0:c r="B110" s="226"/>
      <ns0:c r="C110" s="226"/>
      <ns0:c r="D110" s="227"/>
      <ns0:c r="E110" s="226"/>
      <ns0:c r="F110" s="227"/>
      <ns0:c r="G110" s="226"/>
      <ns0:c r="H110" s="227"/>
      <ns0:c r="I110" s="83" t="str">
        <ns0:f t="shared" si="1">IF(COUNTA(A110:H110)=0,"",IF(A110="","Add product ID",IF(COUNTIF($A$4:$A$303,A110)&gt;1,"Duplicate ID",IF(OR(B110="",C110=""),"Add name and unit",IF(COUNT(D110,G110,H110)&lt;3,"Add price, opening and cost",IF(COUNTA(D110:H110)&lt;&gt;COUNT(D110:H110),"Numbers only",IF(MIN(D110:H110)&lt;0,"No negatives",IF(AND(ISNUMBER(F110),ISNUMBER(E110),F110&lt;E110),"Target below minimum","Ready"))))))))</ns0:f>
      </ns0:c>
    </ns0:row>
    <ns0:row r="111" ht="15.75" customHeight="1">
      <ns0:c r="A111" s="226"/>
      <ns0:c r="B111" s="226"/>
      <ns0:c r="C111" s="226"/>
      <ns0:c r="D111" s="227"/>
      <ns0:c r="E111" s="226"/>
      <ns0:c r="F111" s="227"/>
      <ns0:c r="G111" s="226"/>
      <ns0:c r="H111" s="227"/>
      <ns0:c r="I111" s="83" t="str">
        <ns0:f t="shared" si="1">IF(COUNTA(A111:H111)=0,"",IF(A111="","Add product ID",IF(COUNTIF($A$4:$A$303,A111)&gt;1,"Duplicate ID",IF(OR(B111="",C111=""),"Add name and unit",IF(COUNT(D111,G111,H111)&lt;3,"Add price, opening and cost",IF(COUNTA(D111:H111)&lt;&gt;COUNT(D111:H111),"Numbers only",IF(MIN(D111:H111)&lt;0,"No negatives",IF(AND(ISNUMBER(F111),ISNUMBER(E111),F111&lt;E111),"Target below minimum","Ready"))))))))</ns0:f>
      </ns0:c>
    </ns0:row>
    <ns0:row r="112" ht="15.75" customHeight="1">
      <ns0:c r="A112" s="226"/>
      <ns0:c r="B112" s="226"/>
      <ns0:c r="C112" s="226"/>
      <ns0:c r="D112" s="227"/>
      <ns0:c r="E112" s="226"/>
      <ns0:c r="F112" s="227"/>
      <ns0:c r="G112" s="226"/>
      <ns0:c r="H112" s="227"/>
      <ns0:c r="I112" s="83" t="str">
        <ns0:f t="shared" si="1">IF(COUNTA(A112:H112)=0,"",IF(A112="","Add product ID",IF(COUNTIF($A$4:$A$303,A112)&gt;1,"Duplicate ID",IF(OR(B112="",C112=""),"Add name and unit",IF(COUNT(D112,G112,H112)&lt;3,"Add price, opening and cost",IF(COUNTA(D112:H112)&lt;&gt;COUNT(D112:H112),"Numbers only",IF(MIN(D112:H112)&lt;0,"No negatives",IF(AND(ISNUMBER(F112),ISNUMBER(E112),F112&lt;E112),"Target below minimum","Ready"))))))))</ns0:f>
      </ns0:c>
    </ns0:row>
    <ns0:row r="113" ht="15.75" customHeight="1">
      <ns0:c r="A113" s="226"/>
      <ns0:c r="B113" s="226"/>
      <ns0:c r="C113" s="226"/>
      <ns0:c r="D113" s="227"/>
      <ns0:c r="E113" s="226"/>
      <ns0:c r="F113" s="227"/>
      <ns0:c r="G113" s="226"/>
      <ns0:c r="H113" s="227"/>
      <ns0:c r="I113" s="83" t="str">
        <ns0:f t="shared" si="1">IF(COUNTA(A113:H113)=0,"",IF(A113="","Add product ID",IF(COUNTIF($A$4:$A$303,A113)&gt;1,"Duplicate ID",IF(OR(B113="",C113=""),"Add name and unit",IF(COUNT(D113,G113,H113)&lt;3,"Add price, opening and cost",IF(COUNTA(D113:H113)&lt;&gt;COUNT(D113:H113),"Numbers only",IF(MIN(D113:H113)&lt;0,"No negatives",IF(AND(ISNUMBER(F113),ISNUMBER(E113),F113&lt;E113),"Target below minimum","Ready"))))))))</ns0:f>
      </ns0:c>
    </ns0:row>
    <ns0:row r="114" ht="15.75" customHeight="1">
      <ns0:c r="A114" s="226"/>
      <ns0:c r="B114" s="226"/>
      <ns0:c r="C114" s="226"/>
      <ns0:c r="D114" s="227"/>
      <ns0:c r="E114" s="226"/>
      <ns0:c r="F114" s="227"/>
      <ns0:c r="G114" s="226"/>
      <ns0:c r="H114" s="227"/>
      <ns0:c r="I114" s="83" t="str">
        <ns0:f t="shared" si="1">IF(COUNTA(A114:H114)=0,"",IF(A114="","Add product ID",IF(COUNTIF($A$4:$A$303,A114)&gt;1,"Duplicate ID",IF(OR(B114="",C114=""),"Add name and unit",IF(COUNT(D114,G114,H114)&lt;3,"Add price, opening and cost",IF(COUNTA(D114:H114)&lt;&gt;COUNT(D114:H114),"Numbers only",IF(MIN(D114:H114)&lt;0,"No negatives",IF(AND(ISNUMBER(F114),ISNUMBER(E114),F114&lt;E114),"Target below minimum","Ready"))))))))</ns0:f>
      </ns0:c>
    </ns0:row>
    <ns0:row r="115" ht="15.75" customHeight="1">
      <ns0:c r="A115" s="226"/>
      <ns0:c r="B115" s="226"/>
      <ns0:c r="C115" s="226"/>
      <ns0:c r="D115" s="227"/>
      <ns0:c r="E115" s="226"/>
      <ns0:c r="F115" s="227"/>
      <ns0:c r="G115" s="226"/>
      <ns0:c r="H115" s="227"/>
      <ns0:c r="I115" s="83" t="str">
        <ns0:f t="shared" si="1">IF(COUNTA(A115:H115)=0,"",IF(A115="","Add product ID",IF(COUNTIF($A$4:$A$303,A115)&gt;1,"Duplicate ID",IF(OR(B115="",C115=""),"Add name and unit",IF(COUNT(D115,G115,H115)&lt;3,"Add price, opening and cost",IF(COUNTA(D115:H115)&lt;&gt;COUNT(D115:H115),"Numbers only",IF(MIN(D115:H115)&lt;0,"No negatives",IF(AND(ISNUMBER(F115),ISNUMBER(E115),F115&lt;E115),"Target below minimum","Ready"))))))))</ns0:f>
      </ns0:c>
    </ns0:row>
    <ns0:row r="116" ht="15.75" customHeight="1">
      <ns0:c r="A116" s="226"/>
      <ns0:c r="B116" s="226"/>
      <ns0:c r="C116" s="226"/>
      <ns0:c r="D116" s="227"/>
      <ns0:c r="E116" s="226"/>
      <ns0:c r="F116" s="227"/>
      <ns0:c r="G116" s="226"/>
      <ns0:c r="H116" s="227"/>
      <ns0:c r="I116" s="83" t="str">
        <ns0:f t="shared" si="1">IF(COUNTA(A116:H116)=0,"",IF(A116="","Add product ID",IF(COUNTIF($A$4:$A$303,A116)&gt;1,"Duplicate ID",IF(OR(B116="",C116=""),"Add name and unit",IF(COUNT(D116,G116,H116)&lt;3,"Add price, opening and cost",IF(COUNTA(D116:H116)&lt;&gt;COUNT(D116:H116),"Numbers only",IF(MIN(D116:H116)&lt;0,"No negatives",IF(AND(ISNUMBER(F116),ISNUMBER(E116),F116&lt;E116),"Target below minimum","Ready"))))))))</ns0:f>
      </ns0:c>
    </ns0:row>
    <ns0:row r="117" ht="15.75" customHeight="1">
      <ns0:c r="A117" s="226"/>
      <ns0:c r="B117" s="226"/>
      <ns0:c r="C117" s="226"/>
      <ns0:c r="D117" s="227"/>
      <ns0:c r="E117" s="226"/>
      <ns0:c r="F117" s="227"/>
      <ns0:c r="G117" s="226"/>
      <ns0:c r="H117" s="227"/>
      <ns0:c r="I117" s="83" t="str">
        <ns0:f t="shared" si="1">IF(COUNTA(A117:H117)=0,"",IF(A117="","Add product ID",IF(COUNTIF($A$4:$A$303,A117)&gt;1,"Duplicate ID",IF(OR(B117="",C117=""),"Add name and unit",IF(COUNT(D117,G117,H117)&lt;3,"Add price, opening and cost",IF(COUNTA(D117:H117)&lt;&gt;COUNT(D117:H117),"Numbers only",IF(MIN(D117:H117)&lt;0,"No negatives",IF(AND(ISNUMBER(F117),ISNUMBER(E117),F117&lt;E117),"Target below minimum","Ready"))))))))</ns0:f>
      </ns0:c>
    </ns0:row>
    <ns0:row r="118" ht="15.75" customHeight="1">
      <ns0:c r="A118" s="226"/>
      <ns0:c r="B118" s="226"/>
      <ns0:c r="C118" s="226"/>
      <ns0:c r="D118" s="227"/>
      <ns0:c r="E118" s="226"/>
      <ns0:c r="F118" s="227"/>
      <ns0:c r="G118" s="226"/>
      <ns0:c r="H118" s="227"/>
      <ns0:c r="I118" s="83" t="str">
        <ns0:f t="shared" si="1">IF(COUNTA(A118:H118)=0,"",IF(A118="","Add product ID",IF(COUNTIF($A$4:$A$303,A118)&gt;1,"Duplicate ID",IF(OR(B118="",C118=""),"Add name and unit",IF(COUNT(D118,G118,H118)&lt;3,"Add price, opening and cost",IF(COUNTA(D118:H118)&lt;&gt;COUNT(D118:H118),"Numbers only",IF(MIN(D118:H118)&lt;0,"No negatives",IF(AND(ISNUMBER(F118),ISNUMBER(E118),F118&lt;E118),"Target below minimum","Ready"))))))))</ns0:f>
      </ns0:c>
    </ns0:row>
    <ns0:row r="119" ht="15.75" customHeight="1">
      <ns0:c r="A119" s="226"/>
      <ns0:c r="B119" s="226"/>
      <ns0:c r="C119" s="226"/>
      <ns0:c r="D119" s="227"/>
      <ns0:c r="E119" s="226"/>
      <ns0:c r="F119" s="227"/>
      <ns0:c r="G119" s="226"/>
      <ns0:c r="H119" s="227"/>
      <ns0:c r="I119" s="83" t="str">
        <ns0:f t="shared" si="1">IF(COUNTA(A119:H119)=0,"",IF(A119="","Add product ID",IF(COUNTIF($A$4:$A$303,A119)&gt;1,"Duplicate ID",IF(OR(B119="",C119=""),"Add name and unit",IF(COUNT(D119,G119,H119)&lt;3,"Add price, opening and cost",IF(COUNTA(D119:H119)&lt;&gt;COUNT(D119:H119),"Numbers only",IF(MIN(D119:H119)&lt;0,"No negatives",IF(AND(ISNUMBER(F119),ISNUMBER(E119),F119&lt;E119),"Target below minimum","Ready"))))))))</ns0:f>
      </ns0:c>
    </ns0:row>
    <ns0:row r="120" ht="15.75" customHeight="1">
      <ns0:c r="A120" s="226"/>
      <ns0:c r="B120" s="226"/>
      <ns0:c r="C120" s="226"/>
      <ns0:c r="D120" s="227"/>
      <ns0:c r="E120" s="226"/>
      <ns0:c r="F120" s="227"/>
      <ns0:c r="G120" s="226"/>
      <ns0:c r="H120" s="227"/>
      <ns0:c r="I120" s="83" t="str">
        <ns0:f t="shared" si="1">IF(COUNTA(A120:H120)=0,"",IF(A120="","Add product ID",IF(COUNTIF($A$4:$A$303,A120)&gt;1,"Duplicate ID",IF(OR(B120="",C120=""),"Add name and unit",IF(COUNT(D120,G120,H120)&lt;3,"Add price, opening and cost",IF(COUNTA(D120:H120)&lt;&gt;COUNT(D120:H120),"Numbers only",IF(MIN(D120:H120)&lt;0,"No negatives",IF(AND(ISNUMBER(F120),ISNUMBER(E120),F120&lt;E120),"Target below minimum","Ready"))))))))</ns0:f>
      </ns0:c>
    </ns0:row>
    <ns0:row r="121" ht="15.75" customHeight="1">
      <ns0:c r="A121" s="226"/>
      <ns0:c r="B121" s="226"/>
      <ns0:c r="C121" s="226"/>
      <ns0:c r="D121" s="227"/>
      <ns0:c r="E121" s="226"/>
      <ns0:c r="F121" s="227"/>
      <ns0:c r="G121" s="226"/>
      <ns0:c r="H121" s="227"/>
      <ns0:c r="I121" s="83" t="str">
        <ns0:f t="shared" si="1">IF(COUNTA(A121:H121)=0,"",IF(A121="","Add product ID",IF(COUNTIF($A$4:$A$303,A121)&gt;1,"Duplicate ID",IF(OR(B121="",C121=""),"Add name and unit",IF(COUNT(D121,G121,H121)&lt;3,"Add price, opening and cost",IF(COUNTA(D121:H121)&lt;&gt;COUNT(D121:H121),"Numbers only",IF(MIN(D121:H121)&lt;0,"No negatives",IF(AND(ISNUMBER(F121),ISNUMBER(E121),F121&lt;E121),"Target below minimum","Ready"))))))))</ns0:f>
      </ns0:c>
    </ns0:row>
    <ns0:row r="122" ht="15.75" customHeight="1">
      <ns0:c r="A122" s="226"/>
      <ns0:c r="B122" s="226"/>
      <ns0:c r="C122" s="226"/>
      <ns0:c r="D122" s="227"/>
      <ns0:c r="E122" s="226"/>
      <ns0:c r="F122" s="227"/>
      <ns0:c r="G122" s="226"/>
      <ns0:c r="H122" s="227"/>
      <ns0:c r="I122" s="83" t="str">
        <ns0:f t="shared" si="1">IF(COUNTA(A122:H122)=0,"",IF(A122="","Add product ID",IF(COUNTIF($A$4:$A$303,A122)&gt;1,"Duplicate ID",IF(OR(B122="",C122=""),"Add name and unit",IF(COUNT(D122,G122,H122)&lt;3,"Add price, opening and cost",IF(COUNTA(D122:H122)&lt;&gt;COUNT(D122:H122),"Numbers only",IF(MIN(D122:H122)&lt;0,"No negatives",IF(AND(ISNUMBER(F122),ISNUMBER(E122),F122&lt;E122),"Target below minimum","Ready"))))))))</ns0:f>
      </ns0:c>
    </ns0:row>
    <ns0:row r="123" ht="15.75" customHeight="1">
      <ns0:c r="A123" s="226"/>
      <ns0:c r="B123" s="226"/>
      <ns0:c r="C123" s="226"/>
      <ns0:c r="D123" s="227"/>
      <ns0:c r="E123" s="226"/>
      <ns0:c r="F123" s="227"/>
      <ns0:c r="G123" s="226"/>
      <ns0:c r="H123" s="227"/>
      <ns0:c r="I123" s="83" t="str">
        <ns0:f t="shared" si="1">IF(COUNTA(A123:H123)=0,"",IF(A123="","Add product ID",IF(COUNTIF($A$4:$A$303,A123)&gt;1,"Duplicate ID",IF(OR(B123="",C123=""),"Add name and unit",IF(COUNT(D123,G123,H123)&lt;3,"Add price, opening and cost",IF(COUNTA(D123:H123)&lt;&gt;COUNT(D123:H123),"Numbers only",IF(MIN(D123:H123)&lt;0,"No negatives",IF(AND(ISNUMBER(F123),ISNUMBER(E123),F123&lt;E123),"Target below minimum","Ready"))))))))</ns0:f>
      </ns0:c>
    </ns0:row>
    <ns0:row r="124" ht="15.75" customHeight="1">
      <ns0:c r="A124" s="226"/>
      <ns0:c r="B124" s="226"/>
      <ns0:c r="C124" s="226"/>
      <ns0:c r="D124" s="227"/>
      <ns0:c r="E124" s="226"/>
      <ns0:c r="F124" s="227"/>
      <ns0:c r="G124" s="226"/>
      <ns0:c r="H124" s="227"/>
      <ns0:c r="I124" s="83" t="str">
        <ns0:f t="shared" si="1">IF(COUNTA(A124:H124)=0,"",IF(A124="","Add product ID",IF(COUNTIF($A$4:$A$303,A124)&gt;1,"Duplicate ID",IF(OR(B124="",C124=""),"Add name and unit",IF(COUNT(D124,G124,H124)&lt;3,"Add price, opening and cost",IF(COUNTA(D124:H124)&lt;&gt;COUNT(D124:H124),"Numbers only",IF(MIN(D124:H124)&lt;0,"No negatives",IF(AND(ISNUMBER(F124),ISNUMBER(E124),F124&lt;E124),"Target below minimum","Ready"))))))))</ns0:f>
      </ns0:c>
    </ns0:row>
    <ns0:row r="125" ht="15.75" customHeight="1">
      <ns0:c r="A125" s="226"/>
      <ns0:c r="B125" s="226"/>
      <ns0:c r="C125" s="226"/>
      <ns0:c r="D125" s="227"/>
      <ns0:c r="E125" s="226"/>
      <ns0:c r="F125" s="227"/>
      <ns0:c r="G125" s="226"/>
      <ns0:c r="H125" s="227"/>
      <ns0:c r="I125" s="83" t="str">
        <ns0:f t="shared" si="1">IF(COUNTA(A125:H125)=0,"",IF(A125="","Add product ID",IF(COUNTIF($A$4:$A$303,A125)&gt;1,"Duplicate ID",IF(OR(B125="",C125=""),"Add name and unit",IF(COUNT(D125,G125,H125)&lt;3,"Add price, opening and cost",IF(COUNTA(D125:H125)&lt;&gt;COUNT(D125:H125),"Numbers only",IF(MIN(D125:H125)&lt;0,"No negatives",IF(AND(ISNUMBER(F125),ISNUMBER(E125),F125&lt;E125),"Target below minimum","Ready"))))))))</ns0:f>
      </ns0:c>
    </ns0:row>
    <ns0:row r="126" ht="15.75" customHeight="1">
      <ns0:c r="A126" s="226"/>
      <ns0:c r="B126" s="226"/>
      <ns0:c r="C126" s="226"/>
      <ns0:c r="D126" s="227"/>
      <ns0:c r="E126" s="226"/>
      <ns0:c r="F126" s="227"/>
      <ns0:c r="G126" s="226"/>
      <ns0:c r="H126" s="227"/>
      <ns0:c r="I126" s="83" t="str">
        <ns0:f t="shared" si="1">IF(COUNTA(A126:H126)=0,"",IF(A126="","Add product ID",IF(COUNTIF($A$4:$A$303,A126)&gt;1,"Duplicate ID",IF(OR(B126="",C126=""),"Add name and unit",IF(COUNT(D126,G126,H126)&lt;3,"Add price, opening and cost",IF(COUNTA(D126:H126)&lt;&gt;COUNT(D126:H126),"Numbers only",IF(MIN(D126:H126)&lt;0,"No negatives",IF(AND(ISNUMBER(F126),ISNUMBER(E126),F126&lt;E126),"Target below minimum","Ready"))))))))</ns0:f>
      </ns0:c>
    </ns0:row>
    <ns0:row r="127" ht="15.75" customHeight="1">
      <ns0:c r="A127" s="226"/>
      <ns0:c r="B127" s="226"/>
      <ns0:c r="C127" s="226"/>
      <ns0:c r="D127" s="227"/>
      <ns0:c r="E127" s="226"/>
      <ns0:c r="F127" s="227"/>
      <ns0:c r="G127" s="226"/>
      <ns0:c r="H127" s="227"/>
      <ns0:c r="I127" s="83" t="str">
        <ns0:f t="shared" si="1">IF(COUNTA(A127:H127)=0,"",IF(A127="","Add product ID",IF(COUNTIF($A$4:$A$303,A127)&gt;1,"Duplicate ID",IF(OR(B127="",C127=""),"Add name and unit",IF(COUNT(D127,G127,H127)&lt;3,"Add price, opening and cost",IF(COUNTA(D127:H127)&lt;&gt;COUNT(D127:H127),"Numbers only",IF(MIN(D127:H127)&lt;0,"No negatives",IF(AND(ISNUMBER(F127),ISNUMBER(E127),F127&lt;E127),"Target below minimum","Ready"))))))))</ns0:f>
      </ns0:c>
    </ns0:row>
    <ns0:row r="128" ht="15.75" customHeight="1">
      <ns0:c r="A128" s="226"/>
      <ns0:c r="B128" s="226"/>
      <ns0:c r="C128" s="226"/>
      <ns0:c r="D128" s="227"/>
      <ns0:c r="E128" s="226"/>
      <ns0:c r="F128" s="227"/>
      <ns0:c r="G128" s="226"/>
      <ns0:c r="H128" s="227"/>
      <ns0:c r="I128" s="83" t="str">
        <ns0:f t="shared" si="1">IF(COUNTA(A128:H128)=0,"",IF(A128="","Add product ID",IF(COUNTIF($A$4:$A$303,A128)&gt;1,"Duplicate ID",IF(OR(B128="",C128=""),"Add name and unit",IF(COUNT(D128,G128,H128)&lt;3,"Add price, opening and cost",IF(COUNTA(D128:H128)&lt;&gt;COUNT(D128:H128),"Numbers only",IF(MIN(D128:H128)&lt;0,"No negatives",IF(AND(ISNUMBER(F128),ISNUMBER(E128),F128&lt;E128),"Target below minimum","Ready"))))))))</ns0:f>
      </ns0:c>
    </ns0:row>
    <ns0:row r="129" ht="15.75" customHeight="1">
      <ns0:c r="A129" s="226"/>
      <ns0:c r="B129" s="226"/>
      <ns0:c r="C129" s="226"/>
      <ns0:c r="D129" s="227"/>
      <ns0:c r="E129" s="226"/>
      <ns0:c r="F129" s="227"/>
      <ns0:c r="G129" s="226"/>
      <ns0:c r="H129" s="227"/>
      <ns0:c r="I129" s="83" t="str">
        <ns0:f t="shared" si="1">IF(COUNTA(A129:H129)=0,"",IF(A129="","Add product ID",IF(COUNTIF($A$4:$A$303,A129)&gt;1,"Duplicate ID",IF(OR(B129="",C129=""),"Add name and unit",IF(COUNT(D129,G129,H129)&lt;3,"Add price, opening and cost",IF(COUNTA(D129:H129)&lt;&gt;COUNT(D129:H129),"Numbers only",IF(MIN(D129:H129)&lt;0,"No negatives",IF(AND(ISNUMBER(F129),ISNUMBER(E129),F129&lt;E129),"Target below minimum","Ready"))))))))</ns0:f>
      </ns0:c>
    </ns0:row>
    <ns0:row r="130" ht="15.75" customHeight="1">
      <ns0:c r="A130" s="226"/>
      <ns0:c r="B130" s="226"/>
      <ns0:c r="C130" s="226"/>
      <ns0:c r="D130" s="227"/>
      <ns0:c r="E130" s="226"/>
      <ns0:c r="F130" s="227"/>
      <ns0:c r="G130" s="226"/>
      <ns0:c r="H130" s="227"/>
      <ns0:c r="I130" s="83" t="str">
        <ns0:f t="shared" si="1">IF(COUNTA(A130:H130)=0,"",IF(A130="","Add product ID",IF(COUNTIF($A$4:$A$303,A130)&gt;1,"Duplicate ID",IF(OR(B130="",C130=""),"Add name and unit",IF(COUNT(D130,G130,H130)&lt;3,"Add price, opening and cost",IF(COUNTA(D130:H130)&lt;&gt;COUNT(D130:H130),"Numbers only",IF(MIN(D130:H130)&lt;0,"No negatives",IF(AND(ISNUMBER(F130),ISNUMBER(E130),F130&lt;E130),"Target below minimum","Ready"))))))))</ns0:f>
      </ns0:c>
    </ns0:row>
    <ns0:row r="131" ht="15.75" customHeight="1">
      <ns0:c r="A131" s="226"/>
      <ns0:c r="B131" s="226"/>
      <ns0:c r="C131" s="226"/>
      <ns0:c r="D131" s="227"/>
      <ns0:c r="E131" s="226"/>
      <ns0:c r="F131" s="227"/>
      <ns0:c r="G131" s="226"/>
      <ns0:c r="H131" s="227"/>
      <ns0:c r="I131" s="83" t="str">
        <ns0:f t="shared" si="1">IF(COUNTA(A131:H131)=0,"",IF(A131="","Add product ID",IF(COUNTIF($A$4:$A$303,A131)&gt;1,"Duplicate ID",IF(OR(B131="",C131=""),"Add name and unit",IF(COUNT(D131,G131,H131)&lt;3,"Add price, opening and cost",IF(COUNTA(D131:H131)&lt;&gt;COUNT(D131:H131),"Numbers only",IF(MIN(D131:H131)&lt;0,"No negatives",IF(AND(ISNUMBER(F131),ISNUMBER(E131),F131&lt;E131),"Target below minimum","Ready"))))))))</ns0:f>
      </ns0:c>
    </ns0:row>
    <ns0:row r="132" ht="15.75" customHeight="1">
      <ns0:c r="A132" s="226"/>
      <ns0:c r="B132" s="226"/>
      <ns0:c r="C132" s="226"/>
      <ns0:c r="D132" s="227"/>
      <ns0:c r="E132" s="226"/>
      <ns0:c r="F132" s="227"/>
      <ns0:c r="G132" s="226"/>
      <ns0:c r="H132" s="227"/>
      <ns0:c r="I132" s="83" t="str">
        <ns0:f t="shared" si="1">IF(COUNTA(A132:H132)=0,"",IF(A132="","Add product ID",IF(COUNTIF($A$4:$A$303,A132)&gt;1,"Duplicate ID",IF(OR(B132="",C132=""),"Add name and unit",IF(COUNT(D132,G132,H132)&lt;3,"Add price, opening and cost",IF(COUNTA(D132:H132)&lt;&gt;COUNT(D132:H132),"Numbers only",IF(MIN(D132:H132)&lt;0,"No negatives",IF(AND(ISNUMBER(F132),ISNUMBER(E132),F132&lt;E132),"Target below minimum","Ready"))))))))</ns0:f>
      </ns0:c>
    </ns0:row>
    <ns0:row r="133" ht="15.75" customHeight="1">
      <ns0:c r="A133" s="226"/>
      <ns0:c r="B133" s="226"/>
      <ns0:c r="C133" s="226"/>
      <ns0:c r="D133" s="227"/>
      <ns0:c r="E133" s="226"/>
      <ns0:c r="F133" s="227"/>
      <ns0:c r="G133" s="226"/>
      <ns0:c r="H133" s="227"/>
      <ns0:c r="I133" s="83" t="str">
        <ns0:f t="shared" si="1">IF(COUNTA(A133:H133)=0,"",IF(A133="","Add product ID",IF(COUNTIF($A$4:$A$303,A133)&gt;1,"Duplicate ID",IF(OR(B133="",C133=""),"Add name and unit",IF(COUNT(D133,G133,H133)&lt;3,"Add price, opening and cost",IF(COUNTA(D133:H133)&lt;&gt;COUNT(D133:H133),"Numbers only",IF(MIN(D133:H133)&lt;0,"No negatives",IF(AND(ISNUMBER(F133),ISNUMBER(E133),F133&lt;E133),"Target below minimum","Ready"))))))))</ns0:f>
      </ns0:c>
    </ns0:row>
    <ns0:row r="134" ht="15.75" customHeight="1">
      <ns0:c r="A134" s="226"/>
      <ns0:c r="B134" s="226"/>
      <ns0:c r="C134" s="226"/>
      <ns0:c r="D134" s="227"/>
      <ns0:c r="E134" s="226"/>
      <ns0:c r="F134" s="227"/>
      <ns0:c r="G134" s="226"/>
      <ns0:c r="H134" s="227"/>
      <ns0:c r="I134" s="83" t="str">
        <ns0:f t="shared" si="1">IF(COUNTA(A134:H134)=0,"",IF(A134="","Add product ID",IF(COUNTIF($A$4:$A$303,A134)&gt;1,"Duplicate ID",IF(OR(B134="",C134=""),"Add name and unit",IF(COUNT(D134,G134,H134)&lt;3,"Add price, opening and cost",IF(COUNTA(D134:H134)&lt;&gt;COUNT(D134:H134),"Numbers only",IF(MIN(D134:H134)&lt;0,"No negatives",IF(AND(ISNUMBER(F134),ISNUMBER(E134),F134&lt;E134),"Target below minimum","Ready"))))))))</ns0:f>
      </ns0:c>
    </ns0:row>
    <ns0:row r="135" ht="15.75" customHeight="1">
      <ns0:c r="A135" s="226"/>
      <ns0:c r="B135" s="226"/>
      <ns0:c r="C135" s="226"/>
      <ns0:c r="D135" s="227"/>
      <ns0:c r="E135" s="226"/>
      <ns0:c r="F135" s="227"/>
      <ns0:c r="G135" s="226"/>
      <ns0:c r="H135" s="227"/>
      <ns0:c r="I135" s="83" t="str">
        <ns0:f t="shared" si="1">IF(COUNTA(A135:H135)=0,"",IF(A135="","Add product ID",IF(COUNTIF($A$4:$A$303,A135)&gt;1,"Duplicate ID",IF(OR(B135="",C135=""),"Add name and unit",IF(COUNT(D135,G135,H135)&lt;3,"Add price, opening and cost",IF(COUNTA(D135:H135)&lt;&gt;COUNT(D135:H135),"Numbers only",IF(MIN(D135:H135)&lt;0,"No negatives",IF(AND(ISNUMBER(F135),ISNUMBER(E135),F135&lt;E135),"Target below minimum","Ready"))))))))</ns0:f>
      </ns0:c>
    </ns0:row>
    <ns0:row r="136" ht="15.75" customHeight="1">
      <ns0:c r="A136" s="226"/>
      <ns0:c r="B136" s="226"/>
      <ns0:c r="C136" s="226"/>
      <ns0:c r="D136" s="227"/>
      <ns0:c r="E136" s="226"/>
      <ns0:c r="F136" s="227"/>
      <ns0:c r="G136" s="226"/>
      <ns0:c r="H136" s="227"/>
      <ns0:c r="I136" s="83" t="str">
        <ns0:f t="shared" si="1">IF(COUNTA(A136:H136)=0,"",IF(A136="","Add product ID",IF(COUNTIF($A$4:$A$303,A136)&gt;1,"Duplicate ID",IF(OR(B136="",C136=""),"Add name and unit",IF(COUNT(D136,G136,H136)&lt;3,"Add price, opening and cost",IF(COUNTA(D136:H136)&lt;&gt;COUNT(D136:H136),"Numbers only",IF(MIN(D136:H136)&lt;0,"No negatives",IF(AND(ISNUMBER(F136),ISNUMBER(E136),F136&lt;E136),"Target below minimum","Ready"))))))))</ns0:f>
      </ns0:c>
    </ns0:row>
    <ns0:row r="137" ht="15.75" customHeight="1">
      <ns0:c r="A137" s="226"/>
      <ns0:c r="B137" s="226"/>
      <ns0:c r="C137" s="226"/>
      <ns0:c r="D137" s="227"/>
      <ns0:c r="E137" s="226"/>
      <ns0:c r="F137" s="227"/>
      <ns0:c r="G137" s="226"/>
      <ns0:c r="H137" s="227"/>
      <ns0:c r="I137" s="83" t="str">
        <ns0:f t="shared" si="1">IF(COUNTA(A137:H137)=0,"",IF(A137="","Add product ID",IF(COUNTIF($A$4:$A$303,A137)&gt;1,"Duplicate ID",IF(OR(B137="",C137=""),"Add name and unit",IF(COUNT(D137,G137,H137)&lt;3,"Add price, opening and cost",IF(COUNTA(D137:H137)&lt;&gt;COUNT(D137:H137),"Numbers only",IF(MIN(D137:H137)&lt;0,"No negatives",IF(AND(ISNUMBER(F137),ISNUMBER(E137),F137&lt;E137),"Target below minimum","Ready"))))))))</ns0:f>
      </ns0:c>
    </ns0:row>
    <ns0:row r="138" ht="15.75" customHeight="1">
      <ns0:c r="A138" s="226"/>
      <ns0:c r="B138" s="226"/>
      <ns0:c r="C138" s="226"/>
      <ns0:c r="D138" s="227"/>
      <ns0:c r="E138" s="226"/>
      <ns0:c r="F138" s="227"/>
      <ns0:c r="G138" s="226"/>
      <ns0:c r="H138" s="227"/>
      <ns0:c r="I138" s="83" t="str">
        <ns0:f t="shared" si="1">IF(COUNTA(A138:H138)=0,"",IF(A138="","Add product ID",IF(COUNTIF($A$4:$A$303,A138)&gt;1,"Duplicate ID",IF(OR(B138="",C138=""),"Add name and unit",IF(COUNT(D138,G138,H138)&lt;3,"Add price, opening and cost",IF(COUNTA(D138:H138)&lt;&gt;COUNT(D138:H138),"Numbers only",IF(MIN(D138:H138)&lt;0,"No negatives",IF(AND(ISNUMBER(F138),ISNUMBER(E138),F138&lt;E138),"Target below minimum","Ready"))))))))</ns0:f>
      </ns0:c>
    </ns0:row>
    <ns0:row r="139" ht="15.75" customHeight="1">
      <ns0:c r="A139" s="226"/>
      <ns0:c r="B139" s="226"/>
      <ns0:c r="C139" s="226"/>
      <ns0:c r="D139" s="227"/>
      <ns0:c r="E139" s="226"/>
      <ns0:c r="F139" s="227"/>
      <ns0:c r="G139" s="226"/>
      <ns0:c r="H139" s="227"/>
      <ns0:c r="I139" s="83" t="str">
        <ns0:f t="shared" si="1">IF(COUNTA(A139:H139)=0,"",IF(A139="","Add product ID",IF(COUNTIF($A$4:$A$303,A139)&gt;1,"Duplicate ID",IF(OR(B139="",C139=""),"Add name and unit",IF(COUNT(D139,G139,H139)&lt;3,"Add price, opening and cost",IF(COUNTA(D139:H139)&lt;&gt;COUNT(D139:H139),"Numbers only",IF(MIN(D139:H139)&lt;0,"No negatives",IF(AND(ISNUMBER(F139),ISNUMBER(E139),F139&lt;E139),"Target below minimum","Ready"))))))))</ns0:f>
      </ns0:c>
    </ns0:row>
    <ns0:row r="140" ht="15.75" customHeight="1">
      <ns0:c r="A140" s="226"/>
      <ns0:c r="B140" s="226"/>
      <ns0:c r="C140" s="226"/>
      <ns0:c r="D140" s="227"/>
      <ns0:c r="E140" s="226"/>
      <ns0:c r="F140" s="227"/>
      <ns0:c r="G140" s="226"/>
      <ns0:c r="H140" s="227"/>
      <ns0:c r="I140" s="83" t="str">
        <ns0:f t="shared" si="1">IF(COUNTA(A140:H140)=0,"",IF(A140="","Add product ID",IF(COUNTIF($A$4:$A$303,A140)&gt;1,"Duplicate ID",IF(OR(B140="",C140=""),"Add name and unit",IF(COUNT(D140,G140,H140)&lt;3,"Add price, opening and cost",IF(COUNTA(D140:H140)&lt;&gt;COUNT(D140:H140),"Numbers only",IF(MIN(D140:H140)&lt;0,"No negatives",IF(AND(ISNUMBER(F140),ISNUMBER(E140),F140&lt;E140),"Target below minimum","Ready"))))))))</ns0:f>
      </ns0:c>
    </ns0:row>
    <ns0:row r="141" ht="15.75" customHeight="1">
      <ns0:c r="A141" s="226"/>
      <ns0:c r="B141" s="226"/>
      <ns0:c r="C141" s="226"/>
      <ns0:c r="D141" s="227"/>
      <ns0:c r="E141" s="226"/>
      <ns0:c r="F141" s="227"/>
      <ns0:c r="G141" s="226"/>
      <ns0:c r="H141" s="227"/>
      <ns0:c r="I141" s="83" t="str">
        <ns0:f t="shared" si="1">IF(COUNTA(A141:H141)=0,"",IF(A141="","Add product ID",IF(COUNTIF($A$4:$A$303,A141)&gt;1,"Duplicate ID",IF(OR(B141="",C141=""),"Add name and unit",IF(COUNT(D141,G141,H141)&lt;3,"Add price, opening and cost",IF(COUNTA(D141:H141)&lt;&gt;COUNT(D141:H141),"Numbers only",IF(MIN(D141:H141)&lt;0,"No negatives",IF(AND(ISNUMBER(F141),ISNUMBER(E141),F141&lt;E141),"Target below minimum","Ready"))))))))</ns0:f>
      </ns0:c>
    </ns0:row>
    <ns0:row r="142" ht="15.75" customHeight="1">
      <ns0:c r="A142" s="226"/>
      <ns0:c r="B142" s="226"/>
      <ns0:c r="C142" s="226"/>
      <ns0:c r="D142" s="227"/>
      <ns0:c r="E142" s="226"/>
      <ns0:c r="F142" s="227"/>
      <ns0:c r="G142" s="226"/>
      <ns0:c r="H142" s="227"/>
      <ns0:c r="I142" s="83" t="str">
        <ns0:f t="shared" si="1">IF(COUNTA(A142:H142)=0,"",IF(A142="","Add product ID",IF(COUNTIF($A$4:$A$303,A142)&gt;1,"Duplicate ID",IF(OR(B142="",C142=""),"Add name and unit",IF(COUNT(D142,G142,H142)&lt;3,"Add price, opening and cost",IF(COUNTA(D142:H142)&lt;&gt;COUNT(D142:H142),"Numbers only",IF(MIN(D142:H142)&lt;0,"No negatives",IF(AND(ISNUMBER(F142),ISNUMBER(E142),F142&lt;E142),"Target below minimum","Ready"))))))))</ns0:f>
      </ns0:c>
    </ns0:row>
    <ns0:row r="143" ht="15.75" customHeight="1">
      <ns0:c r="A143" s="226"/>
      <ns0:c r="B143" s="226"/>
      <ns0:c r="C143" s="226"/>
      <ns0:c r="D143" s="227"/>
      <ns0:c r="E143" s="226"/>
      <ns0:c r="F143" s="227"/>
      <ns0:c r="G143" s="226"/>
      <ns0:c r="H143" s="227"/>
      <ns0:c r="I143" s="83" t="str">
        <ns0:f t="shared" si="1">IF(COUNTA(A143:H143)=0,"",IF(A143="","Add product ID",IF(COUNTIF($A$4:$A$303,A143)&gt;1,"Duplicate ID",IF(OR(B143="",C143=""),"Add name and unit",IF(COUNT(D143,G143,H143)&lt;3,"Add price, opening and cost",IF(COUNTA(D143:H143)&lt;&gt;COUNT(D143:H143),"Numbers only",IF(MIN(D143:H143)&lt;0,"No negatives",IF(AND(ISNUMBER(F143),ISNUMBER(E143),F143&lt;E143),"Target below minimum","Ready"))))))))</ns0:f>
      </ns0:c>
    </ns0:row>
    <ns0:row r="144" ht="15.75" customHeight="1">
      <ns0:c r="A144" s="226"/>
      <ns0:c r="B144" s="226"/>
      <ns0:c r="C144" s="226"/>
      <ns0:c r="D144" s="227"/>
      <ns0:c r="E144" s="226"/>
      <ns0:c r="F144" s="227"/>
      <ns0:c r="G144" s="226"/>
      <ns0:c r="H144" s="227"/>
      <ns0:c r="I144" s="83" t="str">
        <ns0:f t="shared" si="1">IF(COUNTA(A144:H144)=0,"",IF(A144="","Add product ID",IF(COUNTIF($A$4:$A$303,A144)&gt;1,"Duplicate ID",IF(OR(B144="",C144=""),"Add name and unit",IF(COUNT(D144,G144,H144)&lt;3,"Add price, opening and cost",IF(COUNTA(D144:H144)&lt;&gt;COUNT(D144:H144),"Numbers only",IF(MIN(D144:H144)&lt;0,"No negatives",IF(AND(ISNUMBER(F144),ISNUMBER(E144),F144&lt;E144),"Target below minimum","Ready"))))))))</ns0:f>
      </ns0:c>
    </ns0:row>
    <ns0:row r="145" ht="15.75" customHeight="1">
      <ns0:c r="A145" s="226"/>
      <ns0:c r="B145" s="226"/>
      <ns0:c r="C145" s="226"/>
      <ns0:c r="D145" s="227"/>
      <ns0:c r="E145" s="226"/>
      <ns0:c r="F145" s="227"/>
      <ns0:c r="G145" s="226"/>
      <ns0:c r="H145" s="227"/>
      <ns0:c r="I145" s="83" t="str">
        <ns0:f t="shared" si="1">IF(COUNTA(A145:H145)=0,"",IF(A145="","Add product ID",IF(COUNTIF($A$4:$A$303,A145)&gt;1,"Duplicate ID",IF(OR(B145="",C145=""),"Add name and unit",IF(COUNT(D145,G145,H145)&lt;3,"Add price, opening and cost",IF(COUNTA(D145:H145)&lt;&gt;COUNT(D145:H145),"Numbers only",IF(MIN(D145:H145)&lt;0,"No negatives",IF(AND(ISNUMBER(F145),ISNUMBER(E145),F145&lt;E145),"Target below minimum","Ready"))))))))</ns0:f>
      </ns0:c>
    </ns0:row>
    <ns0:row r="146" ht="15.75" customHeight="1">
      <ns0:c r="A146" s="226"/>
      <ns0:c r="B146" s="226"/>
      <ns0:c r="C146" s="226"/>
      <ns0:c r="D146" s="227"/>
      <ns0:c r="E146" s="226"/>
      <ns0:c r="F146" s="227"/>
      <ns0:c r="G146" s="226"/>
      <ns0:c r="H146" s="227"/>
      <ns0:c r="I146" s="83" t="str">
        <ns0:f t="shared" si="1">IF(COUNTA(A146:H146)=0,"",IF(A146="","Add product ID",IF(COUNTIF($A$4:$A$303,A146)&gt;1,"Duplicate ID",IF(OR(B146="",C146=""),"Add name and unit",IF(COUNT(D146,G146,H146)&lt;3,"Add price, opening and cost",IF(COUNTA(D146:H146)&lt;&gt;COUNT(D146:H146),"Numbers only",IF(MIN(D146:H146)&lt;0,"No negatives",IF(AND(ISNUMBER(F146),ISNUMBER(E146),F146&lt;E146),"Target below minimum","Ready"))))))))</ns0:f>
      </ns0:c>
    </ns0:row>
    <ns0:row r="147" ht="15.75" customHeight="1">
      <ns0:c r="A147" s="226"/>
      <ns0:c r="B147" s="226"/>
      <ns0:c r="C147" s="226"/>
      <ns0:c r="D147" s="227"/>
      <ns0:c r="E147" s="226"/>
      <ns0:c r="F147" s="227"/>
      <ns0:c r="G147" s="226"/>
      <ns0:c r="H147" s="227"/>
      <ns0:c r="I147" s="83" t="str">
        <ns0:f t="shared" si="1">IF(COUNTA(A147:H147)=0,"",IF(A147="","Add product ID",IF(COUNTIF($A$4:$A$303,A147)&gt;1,"Duplicate ID",IF(OR(B147="",C147=""),"Add name and unit",IF(COUNT(D147,G147,H147)&lt;3,"Add price, opening and cost",IF(COUNTA(D147:H147)&lt;&gt;COUNT(D147:H147),"Numbers only",IF(MIN(D147:H147)&lt;0,"No negatives",IF(AND(ISNUMBER(F147),ISNUMBER(E147),F147&lt;E147),"Target below minimum","Ready"))))))))</ns0:f>
      </ns0:c>
    </ns0:row>
    <ns0:row r="148" ht="15.75" customHeight="1">
      <ns0:c r="A148" s="226"/>
      <ns0:c r="B148" s="226"/>
      <ns0:c r="C148" s="226"/>
      <ns0:c r="D148" s="227"/>
      <ns0:c r="E148" s="226"/>
      <ns0:c r="F148" s="227"/>
      <ns0:c r="G148" s="226"/>
      <ns0:c r="H148" s="227"/>
      <ns0:c r="I148" s="83" t="str">
        <ns0:f t="shared" si="1">IF(COUNTA(A148:H148)=0,"",IF(A148="","Add product ID",IF(COUNTIF($A$4:$A$303,A148)&gt;1,"Duplicate ID",IF(OR(B148="",C148=""),"Add name and unit",IF(COUNT(D148,G148,H148)&lt;3,"Add price, opening and cost",IF(COUNTA(D148:H148)&lt;&gt;COUNT(D148:H148),"Numbers only",IF(MIN(D148:H148)&lt;0,"No negatives",IF(AND(ISNUMBER(F148),ISNUMBER(E148),F148&lt;E148),"Target below minimum","Ready"))))))))</ns0:f>
      </ns0:c>
    </ns0:row>
    <ns0:row r="149" ht="15.75" customHeight="1">
      <ns0:c r="A149" s="226"/>
      <ns0:c r="B149" s="226"/>
      <ns0:c r="C149" s="226"/>
      <ns0:c r="D149" s="227"/>
      <ns0:c r="E149" s="226"/>
      <ns0:c r="F149" s="227"/>
      <ns0:c r="G149" s="226"/>
      <ns0:c r="H149" s="227"/>
      <ns0:c r="I149" s="83" t="str">
        <ns0:f t="shared" si="1">IF(COUNTA(A149:H149)=0,"",IF(A149="","Add product ID",IF(COUNTIF($A$4:$A$303,A149)&gt;1,"Duplicate ID",IF(OR(B149="",C149=""),"Add name and unit",IF(COUNT(D149,G149,H149)&lt;3,"Add price, opening and cost",IF(COUNTA(D149:H149)&lt;&gt;COUNT(D149:H149),"Numbers only",IF(MIN(D149:H149)&lt;0,"No negatives",IF(AND(ISNUMBER(F149),ISNUMBER(E149),F149&lt;E149),"Target below minimum","Ready"))))))))</ns0:f>
      </ns0:c>
    </ns0:row>
    <ns0:row r="150" ht="15.75" customHeight="1">
      <ns0:c r="A150" s="226"/>
      <ns0:c r="B150" s="226"/>
      <ns0:c r="C150" s="226"/>
      <ns0:c r="D150" s="227"/>
      <ns0:c r="E150" s="226"/>
      <ns0:c r="F150" s="227"/>
      <ns0:c r="G150" s="226"/>
      <ns0:c r="H150" s="227"/>
      <ns0:c r="I150" s="83" t="str">
        <ns0:f t="shared" si="1">IF(COUNTA(A150:H150)=0,"",IF(A150="","Add product ID",IF(COUNTIF($A$4:$A$303,A150)&gt;1,"Duplicate ID",IF(OR(B150="",C150=""),"Add name and unit",IF(COUNT(D150,G150,H150)&lt;3,"Add price, opening and cost",IF(COUNTA(D150:H150)&lt;&gt;COUNT(D150:H150),"Numbers only",IF(MIN(D150:H150)&lt;0,"No negatives",IF(AND(ISNUMBER(F150),ISNUMBER(E150),F150&lt;E150),"Target below minimum","Ready"))))))))</ns0:f>
      </ns0:c>
    </ns0:row>
    <ns0:row r="151" ht="15.75" customHeight="1">
      <ns0:c r="A151" s="226"/>
      <ns0:c r="B151" s="226"/>
      <ns0:c r="C151" s="226"/>
      <ns0:c r="D151" s="227"/>
      <ns0:c r="E151" s="226"/>
      <ns0:c r="F151" s="227"/>
      <ns0:c r="G151" s="226"/>
      <ns0:c r="H151" s="227"/>
      <ns0:c r="I151" s="83" t="str">
        <ns0:f t="shared" si="1">IF(COUNTA(A151:H151)=0,"",IF(A151="","Add product ID",IF(COUNTIF($A$4:$A$303,A151)&gt;1,"Duplicate ID",IF(OR(B151="",C151=""),"Add name and unit",IF(COUNT(D151,G151,H151)&lt;3,"Add price, opening and cost",IF(COUNTA(D151:H151)&lt;&gt;COUNT(D151:H151),"Numbers only",IF(MIN(D151:H151)&lt;0,"No negatives",IF(AND(ISNUMBER(F151),ISNUMBER(E151),F151&lt;E151),"Target below minimum","Ready"))))))))</ns0:f>
      </ns0:c>
    </ns0:row>
    <ns0:row r="152" ht="15.75" customHeight="1">
      <ns0:c r="A152" s="226"/>
      <ns0:c r="B152" s="226"/>
      <ns0:c r="C152" s="226"/>
      <ns0:c r="D152" s="227"/>
      <ns0:c r="E152" s="226"/>
      <ns0:c r="F152" s="227"/>
      <ns0:c r="G152" s="226"/>
      <ns0:c r="H152" s="227"/>
      <ns0:c r="I152" s="83" t="str">
        <ns0:f t="shared" si="1">IF(COUNTA(A152:H152)=0,"",IF(A152="","Add product ID",IF(COUNTIF($A$4:$A$303,A152)&gt;1,"Duplicate ID",IF(OR(B152="",C152=""),"Add name and unit",IF(COUNT(D152,G152,H152)&lt;3,"Add price, opening and cost",IF(COUNTA(D152:H152)&lt;&gt;COUNT(D152:H152),"Numbers only",IF(MIN(D152:H152)&lt;0,"No negatives",IF(AND(ISNUMBER(F152),ISNUMBER(E152),F152&lt;E152),"Target below minimum","Ready"))))))))</ns0:f>
      </ns0:c>
    </ns0:row>
    <ns0:row r="153" ht="15.75" customHeight="1">
      <ns0:c r="A153" s="226"/>
      <ns0:c r="B153" s="226"/>
      <ns0:c r="C153" s="226"/>
      <ns0:c r="D153" s="227"/>
      <ns0:c r="E153" s="226"/>
      <ns0:c r="F153" s="227"/>
      <ns0:c r="G153" s="226"/>
      <ns0:c r="H153" s="227"/>
      <ns0:c r="I153" s="83" t="str">
        <ns0:f t="shared" si="1">IF(COUNTA(A153:H153)=0,"",IF(A153="","Add product ID",IF(COUNTIF($A$4:$A$303,A153)&gt;1,"Duplicate ID",IF(OR(B153="",C153=""),"Add name and unit",IF(COUNT(D153,G153,H153)&lt;3,"Add price, opening and cost",IF(COUNTA(D153:H153)&lt;&gt;COUNT(D153:H153),"Numbers only",IF(MIN(D153:H153)&lt;0,"No negatives",IF(AND(ISNUMBER(F153),ISNUMBER(E153),F153&lt;E153),"Target below minimum","Ready"))))))))</ns0:f>
      </ns0:c>
    </ns0:row>
    <ns0:row r="154" ht="15.75" customHeight="1">
      <ns0:c r="A154" s="226"/>
      <ns0:c r="B154" s="226"/>
      <ns0:c r="C154" s="226"/>
      <ns0:c r="D154" s="227"/>
      <ns0:c r="E154" s="226"/>
      <ns0:c r="F154" s="227"/>
      <ns0:c r="G154" s="226"/>
      <ns0:c r="H154" s="227"/>
      <ns0:c r="I154" s="83" t="str">
        <ns0:f t="shared" si="1">IF(COUNTA(A154:H154)=0,"",IF(A154="","Add product ID",IF(COUNTIF($A$4:$A$303,A154)&gt;1,"Duplicate ID",IF(OR(B154="",C154=""),"Add name and unit",IF(COUNT(D154,G154,H154)&lt;3,"Add price, opening and cost",IF(COUNTA(D154:H154)&lt;&gt;COUNT(D154:H154),"Numbers only",IF(MIN(D154:H154)&lt;0,"No negatives",IF(AND(ISNUMBER(F154),ISNUMBER(E154),F154&lt;E154),"Target below minimum","Ready"))))))))</ns0:f>
      </ns0:c>
    </ns0:row>
    <ns0:row r="155" ht="15.75" customHeight="1">
      <ns0:c r="A155" s="226"/>
      <ns0:c r="B155" s="226"/>
      <ns0:c r="C155" s="226"/>
      <ns0:c r="D155" s="227"/>
      <ns0:c r="E155" s="226"/>
      <ns0:c r="F155" s="227"/>
      <ns0:c r="G155" s="226"/>
      <ns0:c r="H155" s="227"/>
      <ns0:c r="I155" s="83" t="str">
        <ns0:f t="shared" si="1">IF(COUNTA(A155:H155)=0,"",IF(A155="","Add product ID",IF(COUNTIF($A$4:$A$303,A155)&gt;1,"Duplicate ID",IF(OR(B155="",C155=""),"Add name and unit",IF(COUNT(D155,G155,H155)&lt;3,"Add price, opening and cost",IF(COUNTA(D155:H155)&lt;&gt;COUNT(D155:H155),"Numbers only",IF(MIN(D155:H155)&lt;0,"No negatives",IF(AND(ISNUMBER(F155),ISNUMBER(E155),F155&lt;E155),"Target below minimum","Ready"))))))))</ns0:f>
      </ns0:c>
    </ns0:row>
    <ns0:row r="156" ht="15.75" customHeight="1">
      <ns0:c r="A156" s="226"/>
      <ns0:c r="B156" s="226"/>
      <ns0:c r="C156" s="226"/>
      <ns0:c r="D156" s="227"/>
      <ns0:c r="E156" s="226"/>
      <ns0:c r="F156" s="227"/>
      <ns0:c r="G156" s="226"/>
      <ns0:c r="H156" s="227"/>
      <ns0:c r="I156" s="83" t="str">
        <ns0:f t="shared" si="1">IF(COUNTA(A156:H156)=0,"",IF(A156="","Add product ID",IF(COUNTIF($A$4:$A$303,A156)&gt;1,"Duplicate ID",IF(OR(B156="",C156=""),"Add name and unit",IF(COUNT(D156,G156,H156)&lt;3,"Add price, opening and cost",IF(COUNTA(D156:H156)&lt;&gt;COUNT(D156:H156),"Numbers only",IF(MIN(D156:H156)&lt;0,"No negatives",IF(AND(ISNUMBER(F156),ISNUMBER(E156),F156&lt;E156),"Target below minimum","Ready"))))))))</ns0:f>
      </ns0:c>
    </ns0:row>
    <ns0:row r="157" ht="15.75" customHeight="1">
      <ns0:c r="A157" s="226"/>
      <ns0:c r="B157" s="226"/>
      <ns0:c r="C157" s="226"/>
      <ns0:c r="D157" s="227"/>
      <ns0:c r="E157" s="226"/>
      <ns0:c r="F157" s="227"/>
      <ns0:c r="G157" s="226"/>
      <ns0:c r="H157" s="227"/>
      <ns0:c r="I157" s="83" t="str">
        <ns0:f t="shared" si="1">IF(COUNTA(A157:H157)=0,"",IF(A157="","Add product ID",IF(COUNTIF($A$4:$A$303,A157)&gt;1,"Duplicate ID",IF(OR(B157="",C157=""),"Add name and unit",IF(COUNT(D157,G157,H157)&lt;3,"Add price, opening and cost",IF(COUNTA(D157:H157)&lt;&gt;COUNT(D157:H157),"Numbers only",IF(MIN(D157:H157)&lt;0,"No negatives",IF(AND(ISNUMBER(F157),ISNUMBER(E157),F157&lt;E157),"Target below minimum","Ready"))))))))</ns0:f>
      </ns0:c>
    </ns0:row>
    <ns0:row r="158" ht="15.75" customHeight="1">
      <ns0:c r="A158" s="226"/>
      <ns0:c r="B158" s="226"/>
      <ns0:c r="C158" s="226"/>
      <ns0:c r="D158" s="227"/>
      <ns0:c r="E158" s="226"/>
      <ns0:c r="F158" s="227"/>
      <ns0:c r="G158" s="226"/>
      <ns0:c r="H158" s="227"/>
      <ns0:c r="I158" s="83" t="str">
        <ns0:f t="shared" si="1">IF(COUNTA(A158:H158)=0,"",IF(A158="","Add product ID",IF(COUNTIF($A$4:$A$303,A158)&gt;1,"Duplicate ID",IF(OR(B158="",C158=""),"Add name and unit",IF(COUNT(D158,G158,H158)&lt;3,"Add price, opening and cost",IF(COUNTA(D158:H158)&lt;&gt;COUNT(D158:H158),"Numbers only",IF(MIN(D158:H158)&lt;0,"No negatives",IF(AND(ISNUMBER(F158),ISNUMBER(E158),F158&lt;E158),"Target below minimum","Ready"))))))))</ns0:f>
      </ns0:c>
    </ns0:row>
    <ns0:row r="159" ht="15.75" customHeight="1">
      <ns0:c r="A159" s="226"/>
      <ns0:c r="B159" s="226"/>
      <ns0:c r="C159" s="226"/>
      <ns0:c r="D159" s="227"/>
      <ns0:c r="E159" s="226"/>
      <ns0:c r="F159" s="227"/>
      <ns0:c r="G159" s="226"/>
      <ns0:c r="H159" s="227"/>
      <ns0:c r="I159" s="83" t="str">
        <ns0:f t="shared" si="1">IF(COUNTA(A159:H159)=0,"",IF(A159="","Add product ID",IF(COUNTIF($A$4:$A$303,A159)&gt;1,"Duplicate ID",IF(OR(B159="",C159=""),"Add name and unit",IF(COUNT(D159,G159,H159)&lt;3,"Add price, opening and cost",IF(COUNTA(D159:H159)&lt;&gt;COUNT(D159:H159),"Numbers only",IF(MIN(D159:H159)&lt;0,"No negatives",IF(AND(ISNUMBER(F159),ISNUMBER(E159),F159&lt;E159),"Target below minimum","Ready"))))))))</ns0:f>
      </ns0:c>
    </ns0:row>
    <ns0:row r="160" ht="15.75" customHeight="1">
      <ns0:c r="A160" s="226"/>
      <ns0:c r="B160" s="226"/>
      <ns0:c r="C160" s="226"/>
      <ns0:c r="D160" s="227"/>
      <ns0:c r="E160" s="226"/>
      <ns0:c r="F160" s="227"/>
      <ns0:c r="G160" s="226"/>
      <ns0:c r="H160" s="227"/>
      <ns0:c r="I160" s="83" t="str">
        <ns0:f t="shared" si="1">IF(COUNTA(A160:H160)=0,"",IF(A160="","Add product ID",IF(COUNTIF($A$4:$A$303,A160)&gt;1,"Duplicate ID",IF(OR(B160="",C160=""),"Add name and unit",IF(COUNT(D160,G160,H160)&lt;3,"Add price, opening and cost",IF(COUNTA(D160:H160)&lt;&gt;COUNT(D160:H160),"Numbers only",IF(MIN(D160:H160)&lt;0,"No negatives",IF(AND(ISNUMBER(F160),ISNUMBER(E160),F160&lt;E160),"Target below minimum","Ready"))))))))</ns0:f>
      </ns0:c>
    </ns0:row>
    <ns0:row r="161" ht="15.75" customHeight="1">
      <ns0:c r="A161" s="226"/>
      <ns0:c r="B161" s="226"/>
      <ns0:c r="C161" s="226"/>
      <ns0:c r="D161" s="227"/>
      <ns0:c r="E161" s="226"/>
      <ns0:c r="F161" s="227"/>
      <ns0:c r="G161" s="226"/>
      <ns0:c r="H161" s="227"/>
      <ns0:c r="I161" s="83" t="str">
        <ns0:f t="shared" si="1">IF(COUNTA(A161:H161)=0,"",IF(A161="","Add product ID",IF(COUNTIF($A$4:$A$303,A161)&gt;1,"Duplicate ID",IF(OR(B161="",C161=""),"Add name and unit",IF(COUNT(D161,G161,H161)&lt;3,"Add price, opening and cost",IF(COUNTA(D161:H161)&lt;&gt;COUNT(D161:H161),"Numbers only",IF(MIN(D161:H161)&lt;0,"No negatives",IF(AND(ISNUMBER(F161),ISNUMBER(E161),F161&lt;E161),"Target below minimum","Ready"))))))))</ns0:f>
      </ns0:c>
    </ns0:row>
    <ns0:row r="162" ht="15.75" customHeight="1">
      <ns0:c r="A162" s="226"/>
      <ns0:c r="B162" s="226"/>
      <ns0:c r="C162" s="226"/>
      <ns0:c r="D162" s="227"/>
      <ns0:c r="E162" s="226"/>
      <ns0:c r="F162" s="227"/>
      <ns0:c r="G162" s="226"/>
      <ns0:c r="H162" s="227"/>
      <ns0:c r="I162" s="83" t="str">
        <ns0:f t="shared" si="1">IF(COUNTA(A162:H162)=0,"",IF(A162="","Add product ID",IF(COUNTIF($A$4:$A$303,A162)&gt;1,"Duplicate ID",IF(OR(B162="",C162=""),"Add name and unit",IF(COUNT(D162,G162,H162)&lt;3,"Add price, opening and cost",IF(COUNTA(D162:H162)&lt;&gt;COUNT(D162:H162),"Numbers only",IF(MIN(D162:H162)&lt;0,"No negatives",IF(AND(ISNUMBER(F162),ISNUMBER(E162),F162&lt;E162),"Target below minimum","Ready"))))))))</ns0:f>
      </ns0:c>
    </ns0:row>
    <ns0:row r="163" ht="15.75" customHeight="1">
      <ns0:c r="A163" s="226"/>
      <ns0:c r="B163" s="226"/>
      <ns0:c r="C163" s="226"/>
      <ns0:c r="D163" s="227"/>
      <ns0:c r="E163" s="226"/>
      <ns0:c r="F163" s="227"/>
      <ns0:c r="G163" s="226"/>
      <ns0:c r="H163" s="227"/>
      <ns0:c r="I163" s="83" t="str">
        <ns0:f t="shared" si="1">IF(COUNTA(A163:H163)=0,"",IF(A163="","Add product ID",IF(COUNTIF($A$4:$A$303,A163)&gt;1,"Duplicate ID",IF(OR(B163="",C163=""),"Add name and unit",IF(COUNT(D163,G163,H163)&lt;3,"Add price, opening and cost",IF(COUNTA(D163:H163)&lt;&gt;COUNT(D163:H163),"Numbers only",IF(MIN(D163:H163)&lt;0,"No negatives",IF(AND(ISNUMBER(F163),ISNUMBER(E163),F163&lt;E163),"Target below minimum","Ready"))))))))</ns0:f>
      </ns0:c>
    </ns0:row>
    <ns0:row r="164" ht="15.75" customHeight="1">
      <ns0:c r="A164" s="226"/>
      <ns0:c r="B164" s="226"/>
      <ns0:c r="C164" s="226"/>
      <ns0:c r="D164" s="227"/>
      <ns0:c r="E164" s="226"/>
      <ns0:c r="F164" s="227"/>
      <ns0:c r="G164" s="226"/>
      <ns0:c r="H164" s="227"/>
      <ns0:c r="I164" s="83" t="str">
        <ns0:f t="shared" si="1">IF(COUNTA(A164:H164)=0,"",IF(A164="","Add product ID",IF(COUNTIF($A$4:$A$303,A164)&gt;1,"Duplicate ID",IF(OR(B164="",C164=""),"Add name and unit",IF(COUNT(D164,G164,H164)&lt;3,"Add price, opening and cost",IF(COUNTA(D164:H164)&lt;&gt;COUNT(D164:H164),"Numbers only",IF(MIN(D164:H164)&lt;0,"No negatives",IF(AND(ISNUMBER(F164),ISNUMBER(E164),F164&lt;E164),"Target below minimum","Ready"))))))))</ns0:f>
      </ns0:c>
    </ns0:row>
    <ns0:row r="165" ht="15.75" customHeight="1">
      <ns0:c r="A165" s="226"/>
      <ns0:c r="B165" s="226"/>
      <ns0:c r="C165" s="226"/>
      <ns0:c r="D165" s="227"/>
      <ns0:c r="E165" s="226"/>
      <ns0:c r="F165" s="227"/>
      <ns0:c r="G165" s="226"/>
      <ns0:c r="H165" s="227"/>
      <ns0:c r="I165" s="83" t="str">
        <ns0:f t="shared" si="1">IF(COUNTA(A165:H165)=0,"",IF(A165="","Add product ID",IF(COUNTIF($A$4:$A$303,A165)&gt;1,"Duplicate ID",IF(OR(B165="",C165=""),"Add name and unit",IF(COUNT(D165,G165,H165)&lt;3,"Add price, opening and cost",IF(COUNTA(D165:H165)&lt;&gt;COUNT(D165:H165),"Numbers only",IF(MIN(D165:H165)&lt;0,"No negatives",IF(AND(ISNUMBER(F165),ISNUMBER(E165),F165&lt;E165),"Target below minimum","Ready"))))))))</ns0:f>
      </ns0:c>
    </ns0:row>
    <ns0:row r="166" ht="15.75" customHeight="1">
      <ns0:c r="A166" s="226"/>
      <ns0:c r="B166" s="226"/>
      <ns0:c r="C166" s="226"/>
      <ns0:c r="D166" s="227"/>
      <ns0:c r="E166" s="226"/>
      <ns0:c r="F166" s="227"/>
      <ns0:c r="G166" s="226"/>
      <ns0:c r="H166" s="227"/>
      <ns0:c r="I166" s="83" t="str">
        <ns0:f t="shared" si="1">IF(COUNTA(A166:H166)=0,"",IF(A166="","Add product ID",IF(COUNTIF($A$4:$A$303,A166)&gt;1,"Duplicate ID",IF(OR(B166="",C166=""),"Add name and unit",IF(COUNT(D166,G166,H166)&lt;3,"Add price, opening and cost",IF(COUNTA(D166:H166)&lt;&gt;COUNT(D166:H166),"Numbers only",IF(MIN(D166:H166)&lt;0,"No negatives",IF(AND(ISNUMBER(F166),ISNUMBER(E166),F166&lt;E166),"Target below minimum","Ready"))))))))</ns0:f>
      </ns0:c>
    </ns0:row>
    <ns0:row r="167" ht="15.75" customHeight="1">
      <ns0:c r="A167" s="226"/>
      <ns0:c r="B167" s="226"/>
      <ns0:c r="C167" s="226"/>
      <ns0:c r="D167" s="227"/>
      <ns0:c r="E167" s="226"/>
      <ns0:c r="F167" s="227"/>
      <ns0:c r="G167" s="226"/>
      <ns0:c r="H167" s="227"/>
      <ns0:c r="I167" s="83" t="str">
        <ns0:f t="shared" si="1">IF(COUNTA(A167:H167)=0,"",IF(A167="","Add product ID",IF(COUNTIF($A$4:$A$303,A167)&gt;1,"Duplicate ID",IF(OR(B167="",C167=""),"Add name and unit",IF(COUNT(D167,G167,H167)&lt;3,"Add price, opening and cost",IF(COUNTA(D167:H167)&lt;&gt;COUNT(D167:H167),"Numbers only",IF(MIN(D167:H167)&lt;0,"No negatives",IF(AND(ISNUMBER(F167),ISNUMBER(E167),F167&lt;E167),"Target below minimum","Ready"))))))))</ns0:f>
      </ns0:c>
    </ns0:row>
    <ns0:row r="168" ht="15.75" customHeight="1">
      <ns0:c r="A168" s="226"/>
      <ns0:c r="B168" s="226"/>
      <ns0:c r="C168" s="226"/>
      <ns0:c r="D168" s="227"/>
      <ns0:c r="E168" s="226"/>
      <ns0:c r="F168" s="227"/>
      <ns0:c r="G168" s="226"/>
      <ns0:c r="H168" s="227"/>
      <ns0:c r="I168" s="83" t="str">
        <ns0:f t="shared" si="1">IF(COUNTA(A168:H168)=0,"",IF(A168="","Add product ID",IF(COUNTIF($A$4:$A$303,A168)&gt;1,"Duplicate ID",IF(OR(B168="",C168=""),"Add name and unit",IF(COUNT(D168,G168,H168)&lt;3,"Add price, opening and cost",IF(COUNTA(D168:H168)&lt;&gt;COUNT(D168:H168),"Numbers only",IF(MIN(D168:H168)&lt;0,"No negatives",IF(AND(ISNUMBER(F168),ISNUMBER(E168),F168&lt;E168),"Target below minimum","Ready"))))))))</ns0:f>
      </ns0:c>
    </ns0:row>
    <ns0:row r="169" ht="15.75" customHeight="1">
      <ns0:c r="A169" s="226"/>
      <ns0:c r="B169" s="226"/>
      <ns0:c r="C169" s="226"/>
      <ns0:c r="D169" s="227"/>
      <ns0:c r="E169" s="226"/>
      <ns0:c r="F169" s="227"/>
      <ns0:c r="G169" s="226"/>
      <ns0:c r="H169" s="227"/>
      <ns0:c r="I169" s="83" t="str">
        <ns0:f t="shared" si="1">IF(COUNTA(A169:H169)=0,"",IF(A169="","Add product ID",IF(COUNTIF($A$4:$A$303,A169)&gt;1,"Duplicate ID",IF(OR(B169="",C169=""),"Add name and unit",IF(COUNT(D169,G169,H169)&lt;3,"Add price, opening and cost",IF(COUNTA(D169:H169)&lt;&gt;COUNT(D169:H169),"Numbers only",IF(MIN(D169:H169)&lt;0,"No negatives",IF(AND(ISNUMBER(F169),ISNUMBER(E169),F169&lt;E169),"Target below minimum","Ready"))))))))</ns0:f>
      </ns0:c>
    </ns0:row>
    <ns0:row r="170" ht="15.75" customHeight="1">
      <ns0:c r="A170" s="226"/>
      <ns0:c r="B170" s="226"/>
      <ns0:c r="C170" s="226"/>
      <ns0:c r="D170" s="227"/>
      <ns0:c r="E170" s="226"/>
      <ns0:c r="F170" s="227"/>
      <ns0:c r="G170" s="226"/>
      <ns0:c r="H170" s="227"/>
      <ns0:c r="I170" s="83" t="str">
        <ns0:f t="shared" si="1">IF(COUNTA(A170:H170)=0,"",IF(A170="","Add product ID",IF(COUNTIF($A$4:$A$303,A170)&gt;1,"Duplicate ID",IF(OR(B170="",C170=""),"Add name and unit",IF(COUNT(D170,G170,H170)&lt;3,"Add price, opening and cost",IF(COUNTA(D170:H170)&lt;&gt;COUNT(D170:H170),"Numbers only",IF(MIN(D170:H170)&lt;0,"No negatives",IF(AND(ISNUMBER(F170),ISNUMBER(E170),F170&lt;E170),"Target below minimum","Ready"))))))))</ns0:f>
      </ns0:c>
    </ns0:row>
    <ns0:row r="171" ht="15.75" customHeight="1">
      <ns0:c r="A171" s="226"/>
      <ns0:c r="B171" s="226"/>
      <ns0:c r="C171" s="226"/>
      <ns0:c r="D171" s="227"/>
      <ns0:c r="E171" s="226"/>
      <ns0:c r="F171" s="227"/>
      <ns0:c r="G171" s="226"/>
      <ns0:c r="H171" s="227"/>
      <ns0:c r="I171" s="83" t="str">
        <ns0:f t="shared" si="1">IF(COUNTA(A171:H171)=0,"",IF(A171="","Add product ID",IF(COUNTIF($A$4:$A$303,A171)&gt;1,"Duplicate ID",IF(OR(B171="",C171=""),"Add name and unit",IF(COUNT(D171,G171,H171)&lt;3,"Add price, opening and cost",IF(COUNTA(D171:H171)&lt;&gt;COUNT(D171:H171),"Numbers only",IF(MIN(D171:H171)&lt;0,"No negatives",IF(AND(ISNUMBER(F171),ISNUMBER(E171),F171&lt;E171),"Target below minimum","Ready"))))))))</ns0:f>
      </ns0:c>
    </ns0:row>
    <ns0:row r="172" ht="15.75" customHeight="1">
      <ns0:c r="A172" s="226"/>
      <ns0:c r="B172" s="226"/>
      <ns0:c r="C172" s="226"/>
      <ns0:c r="D172" s="227"/>
      <ns0:c r="E172" s="226"/>
      <ns0:c r="F172" s="227"/>
      <ns0:c r="G172" s="226"/>
      <ns0:c r="H172" s="227"/>
      <ns0:c r="I172" s="83" t="str">
        <ns0:f t="shared" si="1">IF(COUNTA(A172:H172)=0,"",IF(A172="","Add product ID",IF(COUNTIF($A$4:$A$303,A172)&gt;1,"Duplicate ID",IF(OR(B172="",C172=""),"Add name and unit",IF(COUNT(D172,G172,H172)&lt;3,"Add price, opening and cost",IF(COUNTA(D172:H172)&lt;&gt;COUNT(D172:H172),"Numbers only",IF(MIN(D172:H172)&lt;0,"No negatives",IF(AND(ISNUMBER(F172),ISNUMBER(E172),F172&lt;E172),"Target below minimum","Ready"))))))))</ns0:f>
      </ns0:c>
    </ns0:row>
    <ns0:row r="173" ht="15.75" customHeight="1">
      <ns0:c r="A173" s="226"/>
      <ns0:c r="B173" s="226"/>
      <ns0:c r="C173" s="226"/>
      <ns0:c r="D173" s="227"/>
      <ns0:c r="E173" s="226"/>
      <ns0:c r="F173" s="227"/>
      <ns0:c r="G173" s="226"/>
      <ns0:c r="H173" s="227"/>
      <ns0:c r="I173" s="83" t="str">
        <ns0:f t="shared" si="1">IF(COUNTA(A173:H173)=0,"",IF(A173="","Add product ID",IF(COUNTIF($A$4:$A$303,A173)&gt;1,"Duplicate ID",IF(OR(B173="",C173=""),"Add name and unit",IF(COUNT(D173,G173,H173)&lt;3,"Add price, opening and cost",IF(COUNTA(D173:H173)&lt;&gt;COUNT(D173:H173),"Numbers only",IF(MIN(D173:H173)&lt;0,"No negatives",IF(AND(ISNUMBER(F173),ISNUMBER(E173),F173&lt;E173),"Target below minimum","Ready"))))))))</ns0:f>
      </ns0:c>
    </ns0:row>
    <ns0:row r="174" ht="15.75" customHeight="1">
      <ns0:c r="A174" s="226"/>
      <ns0:c r="B174" s="226"/>
      <ns0:c r="C174" s="226"/>
      <ns0:c r="D174" s="227"/>
      <ns0:c r="E174" s="226"/>
      <ns0:c r="F174" s="227"/>
      <ns0:c r="G174" s="226"/>
      <ns0:c r="H174" s="227"/>
      <ns0:c r="I174" s="83" t="str">
        <ns0:f t="shared" si="1">IF(COUNTA(A174:H174)=0,"",IF(A174="","Add product ID",IF(COUNTIF($A$4:$A$303,A174)&gt;1,"Duplicate ID",IF(OR(B174="",C174=""),"Add name and unit",IF(COUNT(D174,G174,H174)&lt;3,"Add price, opening and cost",IF(COUNTA(D174:H174)&lt;&gt;COUNT(D174:H174),"Numbers only",IF(MIN(D174:H174)&lt;0,"No negatives",IF(AND(ISNUMBER(F174),ISNUMBER(E174),F174&lt;E174),"Target below minimum","Ready"))))))))</ns0:f>
      </ns0:c>
    </ns0:row>
    <ns0:row r="175" ht="15.75" customHeight="1">
      <ns0:c r="A175" s="226"/>
      <ns0:c r="B175" s="226"/>
      <ns0:c r="C175" s="226"/>
      <ns0:c r="D175" s="227"/>
      <ns0:c r="E175" s="226"/>
      <ns0:c r="F175" s="227"/>
      <ns0:c r="G175" s="226"/>
      <ns0:c r="H175" s="227"/>
      <ns0:c r="I175" s="83" t="str">
        <ns0:f t="shared" si="1">IF(COUNTA(A175:H175)=0,"",IF(A175="","Add product ID",IF(COUNTIF($A$4:$A$303,A175)&gt;1,"Duplicate ID",IF(OR(B175="",C175=""),"Add name and unit",IF(COUNT(D175,G175,H175)&lt;3,"Add price, opening and cost",IF(COUNTA(D175:H175)&lt;&gt;COUNT(D175:H175),"Numbers only",IF(MIN(D175:H175)&lt;0,"No negatives",IF(AND(ISNUMBER(F175),ISNUMBER(E175),F175&lt;E175),"Target below minimum","Ready"))))))))</ns0:f>
      </ns0:c>
    </ns0:row>
    <ns0:row r="176" ht="15.75" customHeight="1">
      <ns0:c r="A176" s="226"/>
      <ns0:c r="B176" s="226"/>
      <ns0:c r="C176" s="226"/>
      <ns0:c r="D176" s="227"/>
      <ns0:c r="E176" s="226"/>
      <ns0:c r="F176" s="227"/>
      <ns0:c r="G176" s="226"/>
      <ns0:c r="H176" s="227"/>
      <ns0:c r="I176" s="83" t="str">
        <ns0:f t="shared" si="1">IF(COUNTA(A176:H176)=0,"",IF(A176="","Add product ID",IF(COUNTIF($A$4:$A$303,A176)&gt;1,"Duplicate ID",IF(OR(B176="",C176=""),"Add name and unit",IF(COUNT(D176,G176,H176)&lt;3,"Add price, opening and cost",IF(COUNTA(D176:H176)&lt;&gt;COUNT(D176:H176),"Numbers only",IF(MIN(D176:H176)&lt;0,"No negatives",IF(AND(ISNUMBER(F176),ISNUMBER(E176),F176&lt;E176),"Target below minimum","Ready"))))))))</ns0:f>
      </ns0:c>
    </ns0:row>
    <ns0:row r="177" ht="15.75" customHeight="1">
      <ns0:c r="A177" s="226"/>
      <ns0:c r="B177" s="226"/>
      <ns0:c r="C177" s="226"/>
      <ns0:c r="D177" s="227"/>
      <ns0:c r="E177" s="226"/>
      <ns0:c r="F177" s="227"/>
      <ns0:c r="G177" s="226"/>
      <ns0:c r="H177" s="227"/>
      <ns0:c r="I177" s="83" t="str">
        <ns0:f t="shared" si="1">IF(COUNTA(A177:H177)=0,"",IF(A177="","Add product ID",IF(COUNTIF($A$4:$A$303,A177)&gt;1,"Duplicate ID",IF(OR(B177="",C177=""),"Add name and unit",IF(COUNT(D177,G177,H177)&lt;3,"Add price, opening and cost",IF(COUNTA(D177:H177)&lt;&gt;COUNT(D177:H177),"Numbers only",IF(MIN(D177:H177)&lt;0,"No negatives",IF(AND(ISNUMBER(F177),ISNUMBER(E177),F177&lt;E177),"Target below minimum","Ready"))))))))</ns0:f>
      </ns0:c>
    </ns0:row>
    <ns0:row r="178" ht="15.75" customHeight="1">
      <ns0:c r="A178" s="226"/>
      <ns0:c r="B178" s="226"/>
      <ns0:c r="C178" s="226"/>
      <ns0:c r="D178" s="227"/>
      <ns0:c r="E178" s="226"/>
      <ns0:c r="F178" s="227"/>
      <ns0:c r="G178" s="226"/>
      <ns0:c r="H178" s="227"/>
      <ns0:c r="I178" s="83" t="str">
        <ns0:f t="shared" si="1">IF(COUNTA(A178:H178)=0,"",IF(A178="","Add product ID",IF(COUNTIF($A$4:$A$303,A178)&gt;1,"Duplicate ID",IF(OR(B178="",C178=""),"Add name and unit",IF(COUNT(D178,G178,H178)&lt;3,"Add price, opening and cost",IF(COUNTA(D178:H178)&lt;&gt;COUNT(D178:H178),"Numbers only",IF(MIN(D178:H178)&lt;0,"No negatives",IF(AND(ISNUMBER(F178),ISNUMBER(E178),F178&lt;E178),"Target below minimum","Ready"))))))))</ns0:f>
      </ns0:c>
    </ns0:row>
    <ns0:row r="179" ht="15.75" customHeight="1">
      <ns0:c r="A179" s="226"/>
      <ns0:c r="B179" s="226"/>
      <ns0:c r="C179" s="226"/>
      <ns0:c r="D179" s="227"/>
      <ns0:c r="E179" s="226"/>
      <ns0:c r="F179" s="227"/>
      <ns0:c r="G179" s="226"/>
      <ns0:c r="H179" s="227"/>
      <ns0:c r="I179" s="83" t="str">
        <ns0:f t="shared" si="1">IF(COUNTA(A179:H179)=0,"",IF(A179="","Add product ID",IF(COUNTIF($A$4:$A$303,A179)&gt;1,"Duplicate ID",IF(OR(B179="",C179=""),"Add name and unit",IF(COUNT(D179,G179,H179)&lt;3,"Add price, opening and cost",IF(COUNTA(D179:H179)&lt;&gt;COUNT(D179:H179),"Numbers only",IF(MIN(D179:H179)&lt;0,"No negatives",IF(AND(ISNUMBER(F179),ISNUMBER(E179),F179&lt;E179),"Target below minimum","Ready"))))))))</ns0:f>
      </ns0:c>
    </ns0:row>
    <ns0:row r="180" ht="15.75" customHeight="1">
      <ns0:c r="A180" s="226"/>
      <ns0:c r="B180" s="226"/>
      <ns0:c r="C180" s="226"/>
      <ns0:c r="D180" s="227"/>
      <ns0:c r="E180" s="226"/>
      <ns0:c r="F180" s="227"/>
      <ns0:c r="G180" s="226"/>
      <ns0:c r="H180" s="227"/>
      <ns0:c r="I180" s="83" t="str">
        <ns0:f t="shared" si="1">IF(COUNTA(A180:H180)=0,"",IF(A180="","Add product ID",IF(COUNTIF($A$4:$A$303,A180)&gt;1,"Duplicate ID",IF(OR(B180="",C180=""),"Add name and unit",IF(COUNT(D180,G180,H180)&lt;3,"Add price, opening and cost",IF(COUNTA(D180:H180)&lt;&gt;COUNT(D180:H180),"Numbers only",IF(MIN(D180:H180)&lt;0,"No negatives",IF(AND(ISNUMBER(F180),ISNUMBER(E180),F180&lt;E180),"Target below minimum","Ready"))))))))</ns0:f>
      </ns0:c>
    </ns0:row>
    <ns0:row r="181" ht="15.75" customHeight="1">
      <ns0:c r="A181" s="226"/>
      <ns0:c r="B181" s="226"/>
      <ns0:c r="C181" s="226"/>
      <ns0:c r="D181" s="227"/>
      <ns0:c r="E181" s="226"/>
      <ns0:c r="F181" s="227"/>
      <ns0:c r="G181" s="226"/>
      <ns0:c r="H181" s="227"/>
      <ns0:c r="I181" s="83" t="str">
        <ns0:f t="shared" si="1">IF(COUNTA(A181:H181)=0,"",IF(A181="","Add product ID",IF(COUNTIF($A$4:$A$303,A181)&gt;1,"Duplicate ID",IF(OR(B181="",C181=""),"Add name and unit",IF(COUNT(D181,G181,H181)&lt;3,"Add price, opening and cost",IF(COUNTA(D181:H181)&lt;&gt;COUNT(D181:H181),"Numbers only",IF(MIN(D181:H181)&lt;0,"No negatives",IF(AND(ISNUMBER(F181),ISNUMBER(E181),F181&lt;E181),"Target below minimum","Ready"))))))))</ns0:f>
      </ns0:c>
    </ns0:row>
    <ns0:row r="182" ht="15.75" customHeight="1">
      <ns0:c r="A182" s="226"/>
      <ns0:c r="B182" s="226"/>
      <ns0:c r="C182" s="226"/>
      <ns0:c r="D182" s="227"/>
      <ns0:c r="E182" s="226"/>
      <ns0:c r="F182" s="227"/>
      <ns0:c r="G182" s="226"/>
      <ns0:c r="H182" s="227"/>
      <ns0:c r="I182" s="83" t="str">
        <ns0:f t="shared" si="1">IF(COUNTA(A182:H182)=0,"",IF(A182="","Add product ID",IF(COUNTIF($A$4:$A$303,A182)&gt;1,"Duplicate ID",IF(OR(B182="",C182=""),"Add name and unit",IF(COUNT(D182,G182,H182)&lt;3,"Add price, opening and cost",IF(COUNTA(D182:H182)&lt;&gt;COUNT(D182:H182),"Numbers only",IF(MIN(D182:H182)&lt;0,"No negatives",IF(AND(ISNUMBER(F182),ISNUMBER(E182),F182&lt;E182),"Target below minimum","Ready"))))))))</ns0:f>
      </ns0:c>
    </ns0:row>
    <ns0:row r="183" ht="15.75" customHeight="1">
      <ns0:c r="A183" s="226"/>
      <ns0:c r="B183" s="226"/>
      <ns0:c r="C183" s="226"/>
      <ns0:c r="D183" s="227"/>
      <ns0:c r="E183" s="226"/>
      <ns0:c r="F183" s="227"/>
      <ns0:c r="G183" s="226"/>
      <ns0:c r="H183" s="227"/>
      <ns0:c r="I183" s="83" t="str">
        <ns0:f t="shared" si="1">IF(COUNTA(A183:H183)=0,"",IF(A183="","Add product ID",IF(COUNTIF($A$4:$A$303,A183)&gt;1,"Duplicate ID",IF(OR(B183="",C183=""),"Add name and unit",IF(COUNT(D183,G183,H183)&lt;3,"Add price, opening and cost",IF(COUNTA(D183:H183)&lt;&gt;COUNT(D183:H183),"Numbers only",IF(MIN(D183:H183)&lt;0,"No negatives",IF(AND(ISNUMBER(F183),ISNUMBER(E183),F183&lt;E183),"Target below minimum","Ready"))))))))</ns0:f>
      </ns0:c>
    </ns0:row>
    <ns0:row r="184" ht="15.75" customHeight="1">
      <ns0:c r="A184" s="226"/>
      <ns0:c r="B184" s="226"/>
      <ns0:c r="C184" s="226"/>
      <ns0:c r="D184" s="227"/>
      <ns0:c r="E184" s="226"/>
      <ns0:c r="F184" s="227"/>
      <ns0:c r="G184" s="226"/>
      <ns0:c r="H184" s="227"/>
      <ns0:c r="I184" s="83" t="str">
        <ns0:f t="shared" si="1">IF(COUNTA(A184:H184)=0,"",IF(A184="","Add product ID",IF(COUNTIF($A$4:$A$303,A184)&gt;1,"Duplicate ID",IF(OR(B184="",C184=""),"Add name and unit",IF(COUNT(D184,G184,H184)&lt;3,"Add price, opening and cost",IF(COUNTA(D184:H184)&lt;&gt;COUNT(D184:H184),"Numbers only",IF(MIN(D184:H184)&lt;0,"No negatives",IF(AND(ISNUMBER(F184),ISNUMBER(E184),F184&lt;E184),"Target below minimum","Ready"))))))))</ns0:f>
      </ns0:c>
    </ns0:row>
    <ns0:row r="185" ht="15.75" customHeight="1">
      <ns0:c r="A185" s="226"/>
      <ns0:c r="B185" s="226"/>
      <ns0:c r="C185" s="226"/>
      <ns0:c r="D185" s="227"/>
      <ns0:c r="E185" s="226"/>
      <ns0:c r="F185" s="227"/>
      <ns0:c r="G185" s="226"/>
      <ns0:c r="H185" s="227"/>
      <ns0:c r="I185" s="83" t="str">
        <ns0:f t="shared" si="1">IF(COUNTA(A185:H185)=0,"",IF(A185="","Add product ID",IF(COUNTIF($A$4:$A$303,A185)&gt;1,"Duplicate ID",IF(OR(B185="",C185=""),"Add name and unit",IF(COUNT(D185,G185,H185)&lt;3,"Add price, opening and cost",IF(COUNTA(D185:H185)&lt;&gt;COUNT(D185:H185),"Numbers only",IF(MIN(D185:H185)&lt;0,"No negatives",IF(AND(ISNUMBER(F185),ISNUMBER(E185),F185&lt;E185),"Target below minimum","Ready"))))))))</ns0:f>
      </ns0:c>
    </ns0:row>
    <ns0:row r="186" ht="15.75" customHeight="1">
      <ns0:c r="A186" s="226"/>
      <ns0:c r="B186" s="226"/>
      <ns0:c r="C186" s="226"/>
      <ns0:c r="D186" s="227"/>
      <ns0:c r="E186" s="226"/>
      <ns0:c r="F186" s="227"/>
      <ns0:c r="G186" s="226"/>
      <ns0:c r="H186" s="227"/>
      <ns0:c r="I186" s="83" t="str">
        <ns0:f t="shared" si="1">IF(COUNTA(A186:H186)=0,"",IF(A186="","Add product ID",IF(COUNTIF($A$4:$A$303,A186)&gt;1,"Duplicate ID",IF(OR(B186="",C186=""),"Add name and unit",IF(COUNT(D186,G186,H186)&lt;3,"Add price, opening and cost",IF(COUNTA(D186:H186)&lt;&gt;COUNT(D186:H186),"Numbers only",IF(MIN(D186:H186)&lt;0,"No negatives",IF(AND(ISNUMBER(F186),ISNUMBER(E186),F186&lt;E186),"Target below minimum","Ready"))))))))</ns0:f>
      </ns0:c>
    </ns0:row>
    <ns0:row r="187" ht="15.75" customHeight="1">
      <ns0:c r="A187" s="226"/>
      <ns0:c r="B187" s="226"/>
      <ns0:c r="C187" s="226"/>
      <ns0:c r="D187" s="227"/>
      <ns0:c r="E187" s="226"/>
      <ns0:c r="F187" s="227"/>
      <ns0:c r="G187" s="226"/>
      <ns0:c r="H187" s="227"/>
      <ns0:c r="I187" s="83" t="str">
        <ns0:f t="shared" si="1">IF(COUNTA(A187:H187)=0,"",IF(A187="","Add product ID",IF(COUNTIF($A$4:$A$303,A187)&gt;1,"Duplicate ID",IF(OR(B187="",C187=""),"Add name and unit",IF(COUNT(D187,G187,H187)&lt;3,"Add price, opening and cost",IF(COUNTA(D187:H187)&lt;&gt;COUNT(D187:H187),"Numbers only",IF(MIN(D187:H187)&lt;0,"No negatives",IF(AND(ISNUMBER(F187),ISNUMBER(E187),F187&lt;E187),"Target below minimum","Ready"))))))))</ns0:f>
      </ns0:c>
    </ns0:row>
    <ns0:row r="188" ht="15.75" customHeight="1">
      <ns0:c r="A188" s="226"/>
      <ns0:c r="B188" s="226"/>
      <ns0:c r="C188" s="226"/>
      <ns0:c r="D188" s="227"/>
      <ns0:c r="E188" s="226"/>
      <ns0:c r="F188" s="227"/>
      <ns0:c r="G188" s="226"/>
      <ns0:c r="H188" s="227"/>
      <ns0:c r="I188" s="83" t="str">
        <ns0:f t="shared" si="1">IF(COUNTA(A188:H188)=0,"",IF(A188="","Add product ID",IF(COUNTIF($A$4:$A$303,A188)&gt;1,"Duplicate ID",IF(OR(B188="",C188=""),"Add name and unit",IF(COUNT(D188,G188,H188)&lt;3,"Add price, opening and cost",IF(COUNTA(D188:H188)&lt;&gt;COUNT(D188:H188),"Numbers only",IF(MIN(D188:H188)&lt;0,"No negatives",IF(AND(ISNUMBER(F188),ISNUMBER(E188),F188&lt;E188),"Target below minimum","Ready"))))))))</ns0:f>
      </ns0:c>
    </ns0:row>
    <ns0:row r="189" ht="15.75" customHeight="1">
      <ns0:c r="A189" s="226"/>
      <ns0:c r="B189" s="226"/>
      <ns0:c r="C189" s="226"/>
      <ns0:c r="D189" s="227"/>
      <ns0:c r="E189" s="226"/>
      <ns0:c r="F189" s="227"/>
      <ns0:c r="G189" s="226"/>
      <ns0:c r="H189" s="227"/>
      <ns0:c r="I189" s="83" t="str">
        <ns0:f t="shared" si="1">IF(COUNTA(A189:H189)=0,"",IF(A189="","Add product ID",IF(COUNTIF($A$4:$A$303,A189)&gt;1,"Duplicate ID",IF(OR(B189="",C189=""),"Add name and unit",IF(COUNT(D189,G189,H189)&lt;3,"Add price, opening and cost",IF(COUNTA(D189:H189)&lt;&gt;COUNT(D189:H189),"Numbers only",IF(MIN(D189:H189)&lt;0,"No negatives",IF(AND(ISNUMBER(F189),ISNUMBER(E189),F189&lt;E189),"Target below minimum","Ready"))))))))</ns0:f>
      </ns0:c>
    </ns0:row>
    <ns0:row r="190" ht="15.75" customHeight="1">
      <ns0:c r="A190" s="226"/>
      <ns0:c r="B190" s="226"/>
      <ns0:c r="C190" s="226"/>
      <ns0:c r="D190" s="227"/>
      <ns0:c r="E190" s="226"/>
      <ns0:c r="F190" s="227"/>
      <ns0:c r="G190" s="226"/>
      <ns0:c r="H190" s="227"/>
      <ns0:c r="I190" s="83" t="str">
        <ns0:f t="shared" si="1">IF(COUNTA(A190:H190)=0,"",IF(A190="","Add product ID",IF(COUNTIF($A$4:$A$303,A190)&gt;1,"Duplicate ID",IF(OR(B190="",C190=""),"Add name and unit",IF(COUNT(D190,G190,H190)&lt;3,"Add price, opening and cost",IF(COUNTA(D190:H190)&lt;&gt;COUNT(D190:H190),"Numbers only",IF(MIN(D190:H190)&lt;0,"No negatives",IF(AND(ISNUMBER(F190),ISNUMBER(E190),F190&lt;E190),"Target below minimum","Ready"))))))))</ns0:f>
      </ns0:c>
    </ns0:row>
    <ns0:row r="191" ht="15.75" customHeight="1">
      <ns0:c r="A191" s="226"/>
      <ns0:c r="B191" s="226"/>
      <ns0:c r="C191" s="226"/>
      <ns0:c r="D191" s="227"/>
      <ns0:c r="E191" s="226"/>
      <ns0:c r="F191" s="227"/>
      <ns0:c r="G191" s="226"/>
      <ns0:c r="H191" s="227"/>
      <ns0:c r="I191" s="83" t="str">
        <ns0:f t="shared" si="1">IF(COUNTA(A191:H191)=0,"",IF(A191="","Add product ID",IF(COUNTIF($A$4:$A$303,A191)&gt;1,"Duplicate ID",IF(OR(B191="",C191=""),"Add name and unit",IF(COUNT(D191,G191,H191)&lt;3,"Add price, opening and cost",IF(COUNTA(D191:H191)&lt;&gt;COUNT(D191:H191),"Numbers only",IF(MIN(D191:H191)&lt;0,"No negatives",IF(AND(ISNUMBER(F191),ISNUMBER(E191),F191&lt;E191),"Target below minimum","Ready"))))))))</ns0:f>
      </ns0:c>
    </ns0:row>
    <ns0:row r="192" ht="15.75" customHeight="1">
      <ns0:c r="A192" s="226"/>
      <ns0:c r="B192" s="226"/>
      <ns0:c r="C192" s="226"/>
      <ns0:c r="D192" s="227"/>
      <ns0:c r="E192" s="226"/>
      <ns0:c r="F192" s="227"/>
      <ns0:c r="G192" s="226"/>
      <ns0:c r="H192" s="227"/>
      <ns0:c r="I192" s="83" t="str">
        <ns0:f t="shared" si="1">IF(COUNTA(A192:H192)=0,"",IF(A192="","Add product ID",IF(COUNTIF($A$4:$A$303,A192)&gt;1,"Duplicate ID",IF(OR(B192="",C192=""),"Add name and unit",IF(COUNT(D192,G192,H192)&lt;3,"Add price, opening and cost",IF(COUNTA(D192:H192)&lt;&gt;COUNT(D192:H192),"Numbers only",IF(MIN(D192:H192)&lt;0,"No negatives",IF(AND(ISNUMBER(F192),ISNUMBER(E192),F192&lt;E192),"Target below minimum","Ready"))))))))</ns0:f>
      </ns0:c>
    </ns0:row>
    <ns0:row r="193" ht="15.75" customHeight="1">
      <ns0:c r="A193" s="226"/>
      <ns0:c r="B193" s="226"/>
      <ns0:c r="C193" s="226"/>
      <ns0:c r="D193" s="227"/>
      <ns0:c r="E193" s="226"/>
      <ns0:c r="F193" s="227"/>
      <ns0:c r="G193" s="226"/>
      <ns0:c r="H193" s="227"/>
      <ns0:c r="I193" s="83" t="str">
        <ns0:f t="shared" si="1">IF(COUNTA(A193:H193)=0,"",IF(A193="","Add product ID",IF(COUNTIF($A$4:$A$303,A193)&gt;1,"Duplicate ID",IF(OR(B193="",C193=""),"Add name and unit",IF(COUNT(D193,G193,H193)&lt;3,"Add price, opening and cost",IF(COUNTA(D193:H193)&lt;&gt;COUNT(D193:H193),"Numbers only",IF(MIN(D193:H193)&lt;0,"No negatives",IF(AND(ISNUMBER(F193),ISNUMBER(E193),F193&lt;E193),"Target below minimum","Ready"))))))))</ns0:f>
      </ns0:c>
    </ns0:row>
    <ns0:row r="194" ht="15.75" customHeight="1">
      <ns0:c r="A194" s="226"/>
      <ns0:c r="B194" s="226"/>
      <ns0:c r="C194" s="226"/>
      <ns0:c r="D194" s="227"/>
      <ns0:c r="E194" s="226"/>
      <ns0:c r="F194" s="227"/>
      <ns0:c r="G194" s="226"/>
      <ns0:c r="H194" s="227"/>
      <ns0:c r="I194" s="83" t="str">
        <ns0:f t="shared" si="1">IF(COUNTA(A194:H194)=0,"",IF(A194="","Add product ID",IF(COUNTIF($A$4:$A$303,A194)&gt;1,"Duplicate ID",IF(OR(B194="",C194=""),"Add name and unit",IF(COUNT(D194,G194,H194)&lt;3,"Add price, opening and cost",IF(COUNTA(D194:H194)&lt;&gt;COUNT(D194:H194),"Numbers only",IF(MIN(D194:H194)&lt;0,"No negatives",IF(AND(ISNUMBER(F194),ISNUMBER(E194),F194&lt;E194),"Target below minimum","Ready"))))))))</ns0:f>
      </ns0:c>
    </ns0:row>
    <ns0:row r="195" ht="15.75" customHeight="1">
      <ns0:c r="A195" s="226"/>
      <ns0:c r="B195" s="226"/>
      <ns0:c r="C195" s="226"/>
      <ns0:c r="D195" s="227"/>
      <ns0:c r="E195" s="226"/>
      <ns0:c r="F195" s="227"/>
      <ns0:c r="G195" s="226"/>
      <ns0:c r="H195" s="227"/>
      <ns0:c r="I195" s="83" t="str">
        <ns0:f t="shared" si="1">IF(COUNTA(A195:H195)=0,"",IF(A195="","Add product ID",IF(COUNTIF($A$4:$A$303,A195)&gt;1,"Duplicate ID",IF(OR(B195="",C195=""),"Add name and unit",IF(COUNT(D195,G195,H195)&lt;3,"Add price, opening and cost",IF(COUNTA(D195:H195)&lt;&gt;COUNT(D195:H195),"Numbers only",IF(MIN(D195:H195)&lt;0,"No negatives",IF(AND(ISNUMBER(F195),ISNUMBER(E195),F195&lt;E195),"Target below minimum","Ready"))))))))</ns0:f>
      </ns0:c>
    </ns0:row>
    <ns0:row r="196" ht="15.75" customHeight="1">
      <ns0:c r="A196" s="226"/>
      <ns0:c r="B196" s="226"/>
      <ns0:c r="C196" s="226"/>
      <ns0:c r="D196" s="227"/>
      <ns0:c r="E196" s="226"/>
      <ns0:c r="F196" s="227"/>
      <ns0:c r="G196" s="226"/>
      <ns0:c r="H196" s="227"/>
      <ns0:c r="I196" s="83" t="str">
        <ns0:f t="shared" si="1">IF(COUNTA(A196:H196)=0,"",IF(A196="","Add product ID",IF(COUNTIF($A$4:$A$303,A196)&gt;1,"Duplicate ID",IF(OR(B196="",C196=""),"Add name and unit",IF(COUNT(D196,G196,H196)&lt;3,"Add price, opening and cost",IF(COUNTA(D196:H196)&lt;&gt;COUNT(D196:H196),"Numbers only",IF(MIN(D196:H196)&lt;0,"No negatives",IF(AND(ISNUMBER(F196),ISNUMBER(E196),F196&lt;E196),"Target below minimum","Ready"))))))))</ns0:f>
      </ns0:c>
    </ns0:row>
    <ns0:row r="197" ht="15.75" customHeight="1">
      <ns0:c r="A197" s="226"/>
      <ns0:c r="B197" s="226"/>
      <ns0:c r="C197" s="226"/>
      <ns0:c r="D197" s="227"/>
      <ns0:c r="E197" s="226"/>
      <ns0:c r="F197" s="227"/>
      <ns0:c r="G197" s="226"/>
      <ns0:c r="H197" s="227"/>
      <ns0:c r="I197" s="83" t="str">
        <ns0:f t="shared" si="1">IF(COUNTA(A197:H197)=0,"",IF(A197="","Add product ID",IF(COUNTIF($A$4:$A$303,A197)&gt;1,"Duplicate ID",IF(OR(B197="",C197=""),"Add name and unit",IF(COUNT(D197,G197,H197)&lt;3,"Add price, opening and cost",IF(COUNTA(D197:H197)&lt;&gt;COUNT(D197:H197),"Numbers only",IF(MIN(D197:H197)&lt;0,"No negatives",IF(AND(ISNUMBER(F197),ISNUMBER(E197),F197&lt;E197),"Target below minimum","Ready"))))))))</ns0:f>
      </ns0:c>
    </ns0:row>
    <ns0:row r="198" ht="15.75" customHeight="1">
      <ns0:c r="A198" s="226"/>
      <ns0:c r="B198" s="226"/>
      <ns0:c r="C198" s="226"/>
      <ns0:c r="D198" s="227"/>
      <ns0:c r="E198" s="226"/>
      <ns0:c r="F198" s="227"/>
      <ns0:c r="G198" s="226"/>
      <ns0:c r="H198" s="227"/>
      <ns0:c r="I198" s="83" t="str">
        <ns0:f t="shared" si="1">IF(COUNTA(A198:H198)=0,"",IF(A198="","Add product ID",IF(COUNTIF($A$4:$A$303,A198)&gt;1,"Duplicate ID",IF(OR(B198="",C198=""),"Add name and unit",IF(COUNT(D198,G198,H198)&lt;3,"Add price, opening and cost",IF(COUNTA(D198:H198)&lt;&gt;COUNT(D198:H198),"Numbers only",IF(MIN(D198:H198)&lt;0,"No negatives",IF(AND(ISNUMBER(F198),ISNUMBER(E198),F198&lt;E198),"Target below minimum","Ready"))))))))</ns0:f>
      </ns0:c>
    </ns0:row>
    <ns0:row r="199" ht="15.75" customHeight="1">
      <ns0:c r="A199" s="226"/>
      <ns0:c r="B199" s="226"/>
      <ns0:c r="C199" s="226"/>
      <ns0:c r="D199" s="227"/>
      <ns0:c r="E199" s="226"/>
      <ns0:c r="F199" s="227"/>
      <ns0:c r="G199" s="226"/>
      <ns0:c r="H199" s="227"/>
      <ns0:c r="I199" s="83" t="str">
        <ns0:f t="shared" si="1">IF(COUNTA(A199:H199)=0,"",IF(A199="","Add product ID",IF(COUNTIF($A$4:$A$303,A199)&gt;1,"Duplicate ID",IF(OR(B199="",C199=""),"Add name and unit",IF(COUNT(D199,G199,H199)&lt;3,"Add price, opening and cost",IF(COUNTA(D199:H199)&lt;&gt;COUNT(D199:H199),"Numbers only",IF(MIN(D199:H199)&lt;0,"No negatives",IF(AND(ISNUMBER(F199),ISNUMBER(E199),F199&lt;E199),"Target below minimum","Ready"))))))))</ns0:f>
      </ns0:c>
    </ns0:row>
    <ns0:row r="200" ht="15.75" customHeight="1">
      <ns0:c r="A200" s="226"/>
      <ns0:c r="B200" s="226"/>
      <ns0:c r="C200" s="226"/>
      <ns0:c r="D200" s="227"/>
      <ns0:c r="E200" s="226"/>
      <ns0:c r="F200" s="227"/>
      <ns0:c r="G200" s="226"/>
      <ns0:c r="H200" s="227"/>
      <ns0:c r="I200" s="83" t="str">
        <ns0:f t="shared" si="1">IF(COUNTA(A200:H200)=0,"",IF(A200="","Add product ID",IF(COUNTIF($A$4:$A$303,A200)&gt;1,"Duplicate ID",IF(OR(B200="",C200=""),"Add name and unit",IF(COUNT(D200,G200,H200)&lt;3,"Add price, opening and cost",IF(COUNTA(D200:H200)&lt;&gt;COUNT(D200:H200),"Numbers only",IF(MIN(D200:H200)&lt;0,"No negatives",IF(AND(ISNUMBER(F200),ISNUMBER(E200),F200&lt;E200),"Target below minimum","Ready"))))))))</ns0:f>
      </ns0:c>
    </ns0:row>
    <ns0:row r="201" ht="15.75" customHeight="1">
      <ns0:c r="A201" s="226"/>
      <ns0:c r="B201" s="226"/>
      <ns0:c r="C201" s="226"/>
      <ns0:c r="D201" s="227"/>
      <ns0:c r="E201" s="226"/>
      <ns0:c r="F201" s="227"/>
      <ns0:c r="G201" s="226"/>
      <ns0:c r="H201" s="227"/>
      <ns0:c r="I201" s="83" t="str">
        <ns0:f t="shared" si="1">IF(COUNTA(A201:H201)=0,"",IF(A201="","Add product ID",IF(COUNTIF($A$4:$A$303,A201)&gt;1,"Duplicate ID",IF(OR(B201="",C201=""),"Add name and unit",IF(COUNT(D201,G201,H201)&lt;3,"Add price, opening and cost",IF(COUNTA(D201:H201)&lt;&gt;COUNT(D201:H201),"Numbers only",IF(MIN(D201:H201)&lt;0,"No negatives",IF(AND(ISNUMBER(F201),ISNUMBER(E201),F201&lt;E201),"Target below minimum","Ready"))))))))</ns0:f>
      </ns0:c>
    </ns0:row>
    <ns0:row r="202" ht="15.75" customHeight="1">
      <ns0:c r="A202" s="226"/>
      <ns0:c r="B202" s="226"/>
      <ns0:c r="C202" s="226"/>
      <ns0:c r="D202" s="227"/>
      <ns0:c r="E202" s="226"/>
      <ns0:c r="F202" s="227"/>
      <ns0:c r="G202" s="226"/>
      <ns0:c r="H202" s="227"/>
      <ns0:c r="I202" s="83" t="str">
        <ns0:f t="shared" si="1">IF(COUNTA(A202:H202)=0,"",IF(A202="","Add product ID",IF(COUNTIF($A$4:$A$303,A202)&gt;1,"Duplicate ID",IF(OR(B202="",C202=""),"Add name and unit",IF(COUNT(D202,G202,H202)&lt;3,"Add price, opening and cost",IF(COUNTA(D202:H202)&lt;&gt;COUNT(D202:H202),"Numbers only",IF(MIN(D202:H202)&lt;0,"No negatives",IF(AND(ISNUMBER(F202),ISNUMBER(E202),F202&lt;E202),"Target below minimum","Ready"))))))))</ns0:f>
      </ns0:c>
    </ns0:row>
    <ns0:row r="203" ht="15.75" customHeight="1">
      <ns0:c r="A203" s="226"/>
      <ns0:c r="B203" s="226"/>
      <ns0:c r="C203" s="226"/>
      <ns0:c r="D203" s="227"/>
      <ns0:c r="E203" s="226"/>
      <ns0:c r="F203" s="227"/>
      <ns0:c r="G203" s="226"/>
      <ns0:c r="H203" s="227"/>
      <ns0:c r="I203" s="83" t="str">
        <ns0:f t="shared" si="1">IF(COUNTA(A203:H203)=0,"",IF(A203="","Add product ID",IF(COUNTIF($A$4:$A$303,A203)&gt;1,"Duplicate ID",IF(OR(B203="",C203=""),"Add name and unit",IF(COUNT(D203,G203,H203)&lt;3,"Add price, opening and cost",IF(COUNTA(D203:H203)&lt;&gt;COUNT(D203:H203),"Numbers only",IF(MIN(D203:H203)&lt;0,"No negatives",IF(AND(ISNUMBER(F203),ISNUMBER(E203),F203&lt;E203),"Target below minimum","Ready"))))))))</ns0:f>
      </ns0:c>
    </ns0:row>
    <ns0:row r="204" ht="15.75" customHeight="1">
      <ns0:c r="A204" s="226"/>
      <ns0:c r="B204" s="226"/>
      <ns0:c r="C204" s="226"/>
      <ns0:c r="D204" s="227"/>
      <ns0:c r="E204" s="226"/>
      <ns0:c r="F204" s="227"/>
      <ns0:c r="G204" s="226"/>
      <ns0:c r="H204" s="227"/>
      <ns0:c r="I204" s="83" t="str">
        <ns0:f t="shared" si="1">IF(COUNTA(A204:H204)=0,"",IF(A204="","Add product ID",IF(COUNTIF($A$4:$A$303,A204)&gt;1,"Duplicate ID",IF(OR(B204="",C204=""),"Add name and unit",IF(COUNT(D204,G204,H204)&lt;3,"Add price, opening and cost",IF(COUNTA(D204:H204)&lt;&gt;COUNT(D204:H204),"Numbers only",IF(MIN(D204:H204)&lt;0,"No negatives",IF(AND(ISNUMBER(F204),ISNUMBER(E204),F204&lt;E204),"Target below minimum","Ready"))))))))</ns0:f>
      </ns0:c>
    </ns0:row>
    <ns0:row r="205" ht="15.75" customHeight="1">
      <ns0:c r="A205" s="226"/>
      <ns0:c r="B205" s="226"/>
      <ns0:c r="C205" s="226"/>
      <ns0:c r="D205" s="227"/>
      <ns0:c r="E205" s="226"/>
      <ns0:c r="F205" s="227"/>
      <ns0:c r="G205" s="226"/>
      <ns0:c r="H205" s="227"/>
      <ns0:c r="I205" s="83" t="str">
        <ns0:f t="shared" si="1">IF(COUNTA(A205:H205)=0,"",IF(A205="","Add product ID",IF(COUNTIF($A$4:$A$303,A205)&gt;1,"Duplicate ID",IF(OR(B205="",C205=""),"Add name and unit",IF(COUNT(D205,G205,H205)&lt;3,"Add price, opening and cost",IF(COUNTA(D205:H205)&lt;&gt;COUNT(D205:H205),"Numbers only",IF(MIN(D205:H205)&lt;0,"No negatives",IF(AND(ISNUMBER(F205),ISNUMBER(E205),F205&lt;E205),"Target below minimum","Ready"))))))))</ns0:f>
      </ns0:c>
    </ns0:row>
    <ns0:row r="206" ht="15.75" customHeight="1">
      <ns0:c r="A206" s="226"/>
      <ns0:c r="B206" s="226"/>
      <ns0:c r="C206" s="226"/>
      <ns0:c r="D206" s="227"/>
      <ns0:c r="E206" s="226"/>
      <ns0:c r="F206" s="227"/>
      <ns0:c r="G206" s="226"/>
      <ns0:c r="H206" s="227"/>
      <ns0:c r="I206" s="83" t="str">
        <ns0:f t="shared" si="1">IF(COUNTA(A206:H206)=0,"",IF(A206="","Add product ID",IF(COUNTIF($A$4:$A$303,A206)&gt;1,"Duplicate ID",IF(OR(B206="",C206=""),"Add name and unit",IF(COUNT(D206,G206,H206)&lt;3,"Add price, opening and cost",IF(COUNTA(D206:H206)&lt;&gt;COUNT(D206:H206),"Numbers only",IF(MIN(D206:H206)&lt;0,"No negatives",IF(AND(ISNUMBER(F206),ISNUMBER(E206),F206&lt;E206),"Target below minimum","Ready"))))))))</ns0:f>
      </ns0:c>
    </ns0:row>
    <ns0:row r="207" ht="15.75" customHeight="1">
      <ns0:c r="A207" s="226"/>
      <ns0:c r="B207" s="226"/>
      <ns0:c r="C207" s="226"/>
      <ns0:c r="D207" s="227"/>
      <ns0:c r="E207" s="226"/>
      <ns0:c r="F207" s="227"/>
      <ns0:c r="G207" s="226"/>
      <ns0:c r="H207" s="227"/>
      <ns0:c r="I207" s="83" t="str">
        <ns0:f t="shared" si="1">IF(COUNTA(A207:H207)=0,"",IF(A207="","Add product ID",IF(COUNTIF($A$4:$A$303,A207)&gt;1,"Duplicate ID",IF(OR(B207="",C207=""),"Add name and unit",IF(COUNT(D207,G207,H207)&lt;3,"Add price, opening and cost",IF(COUNTA(D207:H207)&lt;&gt;COUNT(D207:H207),"Numbers only",IF(MIN(D207:H207)&lt;0,"No negatives",IF(AND(ISNUMBER(F207),ISNUMBER(E207),F207&lt;E207),"Target below minimum","Ready"))))))))</ns0:f>
      </ns0:c>
    </ns0:row>
    <ns0:row r="208" ht="15.75" customHeight="1">
      <ns0:c r="A208" s="226"/>
      <ns0:c r="B208" s="226"/>
      <ns0:c r="C208" s="226"/>
      <ns0:c r="D208" s="227"/>
      <ns0:c r="E208" s="226"/>
      <ns0:c r="F208" s="227"/>
      <ns0:c r="G208" s="226"/>
      <ns0:c r="H208" s="227"/>
      <ns0:c r="I208" s="83" t="str">
        <ns0:f t="shared" si="1">IF(COUNTA(A208:H208)=0,"",IF(A208="","Add product ID",IF(COUNTIF($A$4:$A$303,A208)&gt;1,"Duplicate ID",IF(OR(B208="",C208=""),"Add name and unit",IF(COUNT(D208,G208,H208)&lt;3,"Add price, opening and cost",IF(COUNTA(D208:H208)&lt;&gt;COUNT(D208:H208),"Numbers only",IF(MIN(D208:H208)&lt;0,"No negatives",IF(AND(ISNUMBER(F208),ISNUMBER(E208),F208&lt;E208),"Target below minimum","Ready"))))))))</ns0:f>
      </ns0:c>
    </ns0:row>
    <ns0:row r="209" ht="15.75" customHeight="1">
      <ns0:c r="A209" s="226"/>
      <ns0:c r="B209" s="226"/>
      <ns0:c r="C209" s="226"/>
      <ns0:c r="D209" s="227"/>
      <ns0:c r="E209" s="226"/>
      <ns0:c r="F209" s="227"/>
      <ns0:c r="G209" s="226"/>
      <ns0:c r="H209" s="227"/>
      <ns0:c r="I209" s="83" t="str">
        <ns0:f t="shared" si="1">IF(COUNTA(A209:H209)=0,"",IF(A209="","Add product ID",IF(COUNTIF($A$4:$A$303,A209)&gt;1,"Duplicate ID",IF(OR(B209="",C209=""),"Add name and unit",IF(COUNT(D209,G209,H209)&lt;3,"Add price, opening and cost",IF(COUNTA(D209:H209)&lt;&gt;COUNT(D209:H209),"Numbers only",IF(MIN(D209:H209)&lt;0,"No negatives",IF(AND(ISNUMBER(F209),ISNUMBER(E209),F209&lt;E209),"Target below minimum","Ready"))))))))</ns0:f>
      </ns0:c>
    </ns0:row>
    <ns0:row r="210" ht="15.75" customHeight="1">
      <ns0:c r="A210" s="226"/>
      <ns0:c r="B210" s="226"/>
      <ns0:c r="C210" s="226"/>
      <ns0:c r="D210" s="227"/>
      <ns0:c r="E210" s="226"/>
      <ns0:c r="F210" s="227"/>
      <ns0:c r="G210" s="226"/>
      <ns0:c r="H210" s="227"/>
      <ns0:c r="I210" s="83" t="str">
        <ns0:f t="shared" si="1">IF(COUNTA(A210:H210)=0,"",IF(A210="","Add product ID",IF(COUNTIF($A$4:$A$303,A210)&gt;1,"Duplicate ID",IF(OR(B210="",C210=""),"Add name and unit",IF(COUNT(D210,G210,H210)&lt;3,"Add price, opening and cost",IF(COUNTA(D210:H210)&lt;&gt;COUNT(D210:H210),"Numbers only",IF(MIN(D210:H210)&lt;0,"No negatives",IF(AND(ISNUMBER(F210),ISNUMBER(E210),F210&lt;E210),"Target below minimum","Ready"))))))))</ns0:f>
      </ns0:c>
    </ns0:row>
    <ns0:row r="211" ht="15.75" customHeight="1">
      <ns0:c r="A211" s="226"/>
      <ns0:c r="B211" s="226"/>
      <ns0:c r="C211" s="226"/>
      <ns0:c r="D211" s="227"/>
      <ns0:c r="E211" s="226"/>
      <ns0:c r="F211" s="227"/>
      <ns0:c r="G211" s="226"/>
      <ns0:c r="H211" s="227"/>
      <ns0:c r="I211" s="83" t="str">
        <ns0:f t="shared" si="1">IF(COUNTA(A211:H211)=0,"",IF(A211="","Add product ID",IF(COUNTIF($A$4:$A$303,A211)&gt;1,"Duplicate ID",IF(OR(B211="",C211=""),"Add name and unit",IF(COUNT(D211,G211,H211)&lt;3,"Add price, opening and cost",IF(COUNTA(D211:H211)&lt;&gt;COUNT(D211:H211),"Numbers only",IF(MIN(D211:H211)&lt;0,"No negatives",IF(AND(ISNUMBER(F211),ISNUMBER(E211),F211&lt;E211),"Target below minimum","Ready"))))))))</ns0:f>
      </ns0:c>
    </ns0:row>
    <ns0:row r="212" ht="15.75" customHeight="1">
      <ns0:c r="A212" s="226"/>
      <ns0:c r="B212" s="226"/>
      <ns0:c r="C212" s="226"/>
      <ns0:c r="D212" s="227"/>
      <ns0:c r="E212" s="226"/>
      <ns0:c r="F212" s="227"/>
      <ns0:c r="G212" s="226"/>
      <ns0:c r="H212" s="227"/>
      <ns0:c r="I212" s="83" t="str">
        <ns0:f t="shared" si="1">IF(COUNTA(A212:H212)=0,"",IF(A212="","Add product ID",IF(COUNTIF($A$4:$A$303,A212)&gt;1,"Duplicate ID",IF(OR(B212="",C212=""),"Add name and unit",IF(COUNT(D212,G212,H212)&lt;3,"Add price, opening and cost",IF(COUNTA(D212:H212)&lt;&gt;COUNT(D212:H212),"Numbers only",IF(MIN(D212:H212)&lt;0,"No negatives",IF(AND(ISNUMBER(F212),ISNUMBER(E212),F212&lt;E212),"Target below minimum","Ready"))))))))</ns0:f>
      </ns0:c>
    </ns0:row>
    <ns0:row r="213" ht="15.75" customHeight="1">
      <ns0:c r="A213" s="226"/>
      <ns0:c r="B213" s="226"/>
      <ns0:c r="C213" s="226"/>
      <ns0:c r="D213" s="227"/>
      <ns0:c r="E213" s="226"/>
      <ns0:c r="F213" s="227"/>
      <ns0:c r="G213" s="226"/>
      <ns0:c r="H213" s="227"/>
      <ns0:c r="I213" s="83" t="str">
        <ns0:f t="shared" si="1">IF(COUNTA(A213:H213)=0,"",IF(A213="","Add product ID",IF(COUNTIF($A$4:$A$303,A213)&gt;1,"Duplicate ID",IF(OR(B213="",C213=""),"Add name and unit",IF(COUNT(D213,G213,H213)&lt;3,"Add price, opening and cost",IF(COUNTA(D213:H213)&lt;&gt;COUNT(D213:H213),"Numbers only",IF(MIN(D213:H213)&lt;0,"No negatives",IF(AND(ISNUMBER(F213),ISNUMBER(E213),F213&lt;E213),"Target below minimum","Ready"))))))))</ns0:f>
      </ns0:c>
    </ns0:row>
    <ns0:row r="214" ht="15.75" customHeight="1">
      <ns0:c r="A214" s="226"/>
      <ns0:c r="B214" s="226"/>
      <ns0:c r="C214" s="226"/>
      <ns0:c r="D214" s="227"/>
      <ns0:c r="E214" s="226"/>
      <ns0:c r="F214" s="227"/>
      <ns0:c r="G214" s="226"/>
      <ns0:c r="H214" s="227"/>
      <ns0:c r="I214" s="83" t="str">
        <ns0:f t="shared" si="1">IF(COUNTA(A214:H214)=0,"",IF(A214="","Add product ID",IF(COUNTIF($A$4:$A$303,A214)&gt;1,"Duplicate ID",IF(OR(B214="",C214=""),"Add name and unit",IF(COUNT(D214,G214,H214)&lt;3,"Add price, opening and cost",IF(COUNTA(D214:H214)&lt;&gt;COUNT(D214:H214),"Numbers only",IF(MIN(D214:H214)&lt;0,"No negatives",IF(AND(ISNUMBER(F214),ISNUMBER(E214),F214&lt;E214),"Target below minimum","Ready"))))))))</ns0:f>
      </ns0:c>
    </ns0:row>
    <ns0:row r="215" ht="15.75" customHeight="1">
      <ns0:c r="A215" s="226"/>
      <ns0:c r="B215" s="226"/>
      <ns0:c r="C215" s="226"/>
      <ns0:c r="D215" s="227"/>
      <ns0:c r="E215" s="226"/>
      <ns0:c r="F215" s="227"/>
      <ns0:c r="G215" s="226"/>
      <ns0:c r="H215" s="227"/>
      <ns0:c r="I215" s="83" t="str">
        <ns0:f t="shared" si="1">IF(COUNTA(A215:H215)=0,"",IF(A215="","Add product ID",IF(COUNTIF($A$4:$A$303,A215)&gt;1,"Duplicate ID",IF(OR(B215="",C215=""),"Add name and unit",IF(COUNT(D215,G215,H215)&lt;3,"Add price, opening and cost",IF(COUNTA(D215:H215)&lt;&gt;COUNT(D215:H215),"Numbers only",IF(MIN(D215:H215)&lt;0,"No negatives",IF(AND(ISNUMBER(F215),ISNUMBER(E215),F215&lt;E215),"Target below minimum","Ready"))))))))</ns0:f>
      </ns0:c>
    </ns0:row>
    <ns0:row r="216" ht="15.75" customHeight="1">
      <ns0:c r="A216" s="226"/>
      <ns0:c r="B216" s="226"/>
      <ns0:c r="C216" s="226"/>
      <ns0:c r="D216" s="227"/>
      <ns0:c r="E216" s="226"/>
      <ns0:c r="F216" s="227"/>
      <ns0:c r="G216" s="226"/>
      <ns0:c r="H216" s="227"/>
      <ns0:c r="I216" s="83" t="str">
        <ns0:f t="shared" si="1">IF(COUNTA(A216:H216)=0,"",IF(A216="","Add product ID",IF(COUNTIF($A$4:$A$303,A216)&gt;1,"Duplicate ID",IF(OR(B216="",C216=""),"Add name and unit",IF(COUNT(D216,G216,H216)&lt;3,"Add price, opening and cost",IF(COUNTA(D216:H216)&lt;&gt;COUNT(D216:H216),"Numbers only",IF(MIN(D216:H216)&lt;0,"No negatives",IF(AND(ISNUMBER(F216),ISNUMBER(E216),F216&lt;E216),"Target below minimum","Ready"))))))))</ns0:f>
      </ns0:c>
    </ns0:row>
    <ns0:row r="217" ht="15.75" customHeight="1">
      <ns0:c r="A217" s="226"/>
      <ns0:c r="B217" s="226"/>
      <ns0:c r="C217" s="226"/>
      <ns0:c r="D217" s="227"/>
      <ns0:c r="E217" s="226"/>
      <ns0:c r="F217" s="227"/>
      <ns0:c r="G217" s="226"/>
      <ns0:c r="H217" s="227"/>
      <ns0:c r="I217" s="83" t="str">
        <ns0:f t="shared" si="1">IF(COUNTA(A217:H217)=0,"",IF(A217="","Add product ID",IF(COUNTIF($A$4:$A$303,A217)&gt;1,"Duplicate ID",IF(OR(B217="",C217=""),"Add name and unit",IF(COUNT(D217,G217,H217)&lt;3,"Add price, opening and cost",IF(COUNTA(D217:H217)&lt;&gt;COUNT(D217:H217),"Numbers only",IF(MIN(D217:H217)&lt;0,"No negatives",IF(AND(ISNUMBER(F217),ISNUMBER(E217),F217&lt;E217),"Target below minimum","Ready"))))))))</ns0:f>
      </ns0:c>
    </ns0:row>
    <ns0:row r="218" ht="15.75" customHeight="1">
      <ns0:c r="A218" s="226"/>
      <ns0:c r="B218" s="226"/>
      <ns0:c r="C218" s="226"/>
      <ns0:c r="D218" s="227"/>
      <ns0:c r="E218" s="226"/>
      <ns0:c r="F218" s="227"/>
      <ns0:c r="G218" s="226"/>
      <ns0:c r="H218" s="227"/>
      <ns0:c r="I218" s="83" t="str">
        <ns0:f t="shared" si="1">IF(COUNTA(A218:H218)=0,"",IF(A218="","Add product ID",IF(COUNTIF($A$4:$A$303,A218)&gt;1,"Duplicate ID",IF(OR(B218="",C218=""),"Add name and unit",IF(COUNT(D218,G218,H218)&lt;3,"Add price, opening and cost",IF(COUNTA(D218:H218)&lt;&gt;COUNT(D218:H218),"Numbers only",IF(MIN(D218:H218)&lt;0,"No negatives",IF(AND(ISNUMBER(F218),ISNUMBER(E218),F218&lt;E218),"Target below minimum","Ready"))))))))</ns0:f>
      </ns0:c>
    </ns0:row>
    <ns0:row r="219" ht="15.75" customHeight="1">
      <ns0:c r="A219" s="226"/>
      <ns0:c r="B219" s="226"/>
      <ns0:c r="C219" s="226"/>
      <ns0:c r="D219" s="227"/>
      <ns0:c r="E219" s="226"/>
      <ns0:c r="F219" s="227"/>
      <ns0:c r="G219" s="226"/>
      <ns0:c r="H219" s="227"/>
      <ns0:c r="I219" s="83" t="str">
        <ns0:f t="shared" si="1">IF(COUNTA(A219:H219)=0,"",IF(A219="","Add product ID",IF(COUNTIF($A$4:$A$303,A219)&gt;1,"Duplicate ID",IF(OR(B219="",C219=""),"Add name and unit",IF(COUNT(D219,G219,H219)&lt;3,"Add price, opening and cost",IF(COUNTA(D219:H219)&lt;&gt;COUNT(D219:H219),"Numbers only",IF(MIN(D219:H219)&lt;0,"No negatives",IF(AND(ISNUMBER(F219),ISNUMBER(E219),F219&lt;E219),"Target below minimum","Ready"))))))))</ns0:f>
      </ns0:c>
    </ns0:row>
    <ns0:row r="220" ht="15.75" customHeight="1">
      <ns0:c r="A220" s="226"/>
      <ns0:c r="B220" s="226"/>
      <ns0:c r="C220" s="226"/>
      <ns0:c r="D220" s="227"/>
      <ns0:c r="E220" s="226"/>
      <ns0:c r="F220" s="227"/>
      <ns0:c r="G220" s="226"/>
      <ns0:c r="H220" s="227"/>
      <ns0:c r="I220" s="83" t="str">
        <ns0:f t="shared" si="1">IF(COUNTA(A220:H220)=0,"",IF(A220="","Add product ID",IF(COUNTIF($A$4:$A$303,A220)&gt;1,"Duplicate ID",IF(OR(B220="",C220=""),"Add name and unit",IF(COUNT(D220,G220,H220)&lt;3,"Add price, opening and cost",IF(COUNTA(D220:H220)&lt;&gt;COUNT(D220:H220),"Numbers only",IF(MIN(D220:H220)&lt;0,"No negatives",IF(AND(ISNUMBER(F220),ISNUMBER(E220),F220&lt;E220),"Target below minimum","Ready"))))))))</ns0:f>
      </ns0:c>
    </ns0:row>
    <ns0:row r="221" ht="15.75" customHeight="1">
      <ns0:c r="A221" s="226"/>
      <ns0:c r="B221" s="226"/>
      <ns0:c r="C221" s="226"/>
      <ns0:c r="D221" s="227"/>
      <ns0:c r="E221" s="226"/>
      <ns0:c r="F221" s="227"/>
      <ns0:c r="G221" s="226"/>
      <ns0:c r="H221" s="227"/>
      <ns0:c r="I221" s="83" t="str">
        <ns0:f t="shared" si="1">IF(COUNTA(A221:H221)=0,"",IF(A221="","Add product ID",IF(COUNTIF($A$4:$A$303,A221)&gt;1,"Duplicate ID",IF(OR(B221="",C221=""),"Add name and unit",IF(COUNT(D221,G221,H221)&lt;3,"Add price, opening and cost",IF(COUNTA(D221:H221)&lt;&gt;COUNT(D221:H221),"Numbers only",IF(MIN(D221:H221)&lt;0,"No negatives",IF(AND(ISNUMBER(F221),ISNUMBER(E221),F221&lt;E221),"Target below minimum","Ready"))))))))</ns0:f>
      </ns0:c>
    </ns0:row>
    <ns0:row r="222" ht="15.75" customHeight="1">
      <ns0:c r="A222" s="226"/>
      <ns0:c r="B222" s="226"/>
      <ns0:c r="C222" s="226"/>
      <ns0:c r="D222" s="227"/>
      <ns0:c r="E222" s="226"/>
      <ns0:c r="F222" s="227"/>
      <ns0:c r="G222" s="226"/>
      <ns0:c r="H222" s="227"/>
      <ns0:c r="I222" s="83" t="str">
        <ns0:f t="shared" si="1">IF(COUNTA(A222:H222)=0,"",IF(A222="","Add product ID",IF(COUNTIF($A$4:$A$303,A222)&gt;1,"Duplicate ID",IF(OR(B222="",C222=""),"Add name and unit",IF(COUNT(D222,G222,H222)&lt;3,"Add price, opening and cost",IF(COUNTA(D222:H222)&lt;&gt;COUNT(D222:H222),"Numbers only",IF(MIN(D222:H222)&lt;0,"No negatives",IF(AND(ISNUMBER(F222),ISNUMBER(E222),F222&lt;E222),"Target below minimum","Ready"))))))))</ns0:f>
      </ns0:c>
    </ns0:row>
    <ns0:row r="223" ht="15.75" customHeight="1">
      <ns0:c r="A223" s="226"/>
      <ns0:c r="B223" s="226"/>
      <ns0:c r="C223" s="226"/>
      <ns0:c r="D223" s="227"/>
      <ns0:c r="E223" s="226"/>
      <ns0:c r="F223" s="227"/>
      <ns0:c r="G223" s="226"/>
      <ns0:c r="H223" s="227"/>
      <ns0:c r="I223" s="83" t="str">
        <ns0:f t="shared" si="1">IF(COUNTA(A223:H223)=0,"",IF(A223="","Add product ID",IF(COUNTIF($A$4:$A$303,A223)&gt;1,"Duplicate ID",IF(OR(B223="",C223=""),"Add name and unit",IF(COUNT(D223,G223,H223)&lt;3,"Add price, opening and cost",IF(COUNTA(D223:H223)&lt;&gt;COUNT(D223:H223),"Numbers only",IF(MIN(D223:H223)&lt;0,"No negatives",IF(AND(ISNUMBER(F223),ISNUMBER(E223),F223&lt;E223),"Target below minimum","Ready"))))))))</ns0:f>
      </ns0:c>
    </ns0:row>
    <ns0:row r="224" ht="15.75" customHeight="1">
      <ns0:c r="A224" s="226"/>
      <ns0:c r="B224" s="226"/>
      <ns0:c r="C224" s="226"/>
      <ns0:c r="D224" s="227"/>
      <ns0:c r="E224" s="226"/>
      <ns0:c r="F224" s="227"/>
      <ns0:c r="G224" s="226"/>
      <ns0:c r="H224" s="227"/>
      <ns0:c r="I224" s="83" t="str">
        <ns0:f t="shared" si="1">IF(COUNTA(A224:H224)=0,"",IF(A224="","Add product ID",IF(COUNTIF($A$4:$A$303,A224)&gt;1,"Duplicate ID",IF(OR(B224="",C224=""),"Add name and unit",IF(COUNT(D224,G224,H224)&lt;3,"Add price, opening and cost",IF(COUNTA(D224:H224)&lt;&gt;COUNT(D224:H224),"Numbers only",IF(MIN(D224:H224)&lt;0,"No negatives",IF(AND(ISNUMBER(F224),ISNUMBER(E224),F224&lt;E224),"Target below minimum","Ready"))))))))</ns0:f>
      </ns0:c>
    </ns0:row>
    <ns0:row r="225" ht="15.75" customHeight="1">
      <ns0:c r="A225" s="226"/>
      <ns0:c r="B225" s="226"/>
      <ns0:c r="C225" s="226"/>
      <ns0:c r="D225" s="227"/>
      <ns0:c r="E225" s="226"/>
      <ns0:c r="F225" s="227"/>
      <ns0:c r="G225" s="226"/>
      <ns0:c r="H225" s="227"/>
      <ns0:c r="I225" s="83" t="str">
        <ns0:f t="shared" si="1">IF(COUNTA(A225:H225)=0,"",IF(A225="","Add product ID",IF(COUNTIF($A$4:$A$303,A225)&gt;1,"Duplicate ID",IF(OR(B225="",C225=""),"Add name and unit",IF(COUNT(D225,G225,H225)&lt;3,"Add price, opening and cost",IF(COUNTA(D225:H225)&lt;&gt;COUNT(D225:H225),"Numbers only",IF(MIN(D225:H225)&lt;0,"No negatives",IF(AND(ISNUMBER(F225),ISNUMBER(E225),F225&lt;E225),"Target below minimum","Ready"))))))))</ns0:f>
      </ns0:c>
    </ns0:row>
    <ns0:row r="226" ht="15.75" customHeight="1">
      <ns0:c r="A226" s="226"/>
      <ns0:c r="B226" s="226"/>
      <ns0:c r="C226" s="226"/>
      <ns0:c r="D226" s="227"/>
      <ns0:c r="E226" s="226"/>
      <ns0:c r="F226" s="227"/>
      <ns0:c r="G226" s="226"/>
      <ns0:c r="H226" s="227"/>
      <ns0:c r="I226" s="83" t="str">
        <ns0:f t="shared" si="1">IF(COUNTA(A226:H226)=0,"",IF(A226="","Add product ID",IF(COUNTIF($A$4:$A$303,A226)&gt;1,"Duplicate ID",IF(OR(B226="",C226=""),"Add name and unit",IF(COUNT(D226,G226,H226)&lt;3,"Add price, opening and cost",IF(COUNTA(D226:H226)&lt;&gt;COUNT(D226:H226),"Numbers only",IF(MIN(D226:H226)&lt;0,"No negatives",IF(AND(ISNUMBER(F226),ISNUMBER(E226),F226&lt;E226),"Target below minimum","Ready"))))))))</ns0:f>
      </ns0:c>
    </ns0:row>
    <ns0:row r="227" ht="15.75" customHeight="1">
      <ns0:c r="A227" s="226"/>
      <ns0:c r="B227" s="226"/>
      <ns0:c r="C227" s="226"/>
      <ns0:c r="D227" s="227"/>
      <ns0:c r="E227" s="226"/>
      <ns0:c r="F227" s="227"/>
      <ns0:c r="G227" s="226"/>
      <ns0:c r="H227" s="227"/>
      <ns0:c r="I227" s="83" t="str">
        <ns0:f t="shared" si="1">IF(COUNTA(A227:H227)=0,"",IF(A227="","Add product ID",IF(COUNTIF($A$4:$A$303,A227)&gt;1,"Duplicate ID",IF(OR(B227="",C227=""),"Add name and unit",IF(COUNT(D227,G227,H227)&lt;3,"Add price, opening and cost",IF(COUNTA(D227:H227)&lt;&gt;COUNT(D227:H227),"Numbers only",IF(MIN(D227:H227)&lt;0,"No negatives",IF(AND(ISNUMBER(F227),ISNUMBER(E227),F227&lt;E227),"Target below minimum","Ready"))))))))</ns0:f>
      </ns0:c>
    </ns0:row>
    <ns0:row r="228" ht="15.75" customHeight="1">
      <ns0:c r="A228" s="226"/>
      <ns0:c r="B228" s="226"/>
      <ns0:c r="C228" s="226"/>
      <ns0:c r="D228" s="227"/>
      <ns0:c r="E228" s="226"/>
      <ns0:c r="F228" s="227"/>
      <ns0:c r="G228" s="226"/>
      <ns0:c r="H228" s="227"/>
      <ns0:c r="I228" s="83" t="str">
        <ns0:f t="shared" si="1">IF(COUNTA(A228:H228)=0,"",IF(A228="","Add product ID",IF(COUNTIF($A$4:$A$303,A228)&gt;1,"Duplicate ID",IF(OR(B228="",C228=""),"Add name and unit",IF(COUNT(D228,G228,H228)&lt;3,"Add price, opening and cost",IF(COUNTA(D228:H228)&lt;&gt;COUNT(D228:H228),"Numbers only",IF(MIN(D228:H228)&lt;0,"No negatives",IF(AND(ISNUMBER(F228),ISNUMBER(E228),F228&lt;E228),"Target below minimum","Ready"))))))))</ns0:f>
      </ns0:c>
    </ns0:row>
    <ns0:row r="229" ht="15.75" customHeight="1">
      <ns0:c r="A229" s="226"/>
      <ns0:c r="B229" s="226"/>
      <ns0:c r="C229" s="226"/>
      <ns0:c r="D229" s="227"/>
      <ns0:c r="E229" s="226"/>
      <ns0:c r="F229" s="227"/>
      <ns0:c r="G229" s="226"/>
      <ns0:c r="H229" s="227"/>
      <ns0:c r="I229" s="83" t="str">
        <ns0:f t="shared" si="1">IF(COUNTA(A229:H229)=0,"",IF(A229="","Add product ID",IF(COUNTIF($A$4:$A$303,A229)&gt;1,"Duplicate ID",IF(OR(B229="",C229=""),"Add name and unit",IF(COUNT(D229,G229,H229)&lt;3,"Add price, opening and cost",IF(COUNTA(D229:H229)&lt;&gt;COUNT(D229:H229),"Numbers only",IF(MIN(D229:H229)&lt;0,"No negatives",IF(AND(ISNUMBER(F229),ISNUMBER(E229),F229&lt;E229),"Target below minimum","Ready"))))))))</ns0:f>
      </ns0:c>
    </ns0:row>
    <ns0:row r="230" ht="15.75" customHeight="1">
      <ns0:c r="A230" s="226"/>
      <ns0:c r="B230" s="226"/>
      <ns0:c r="C230" s="226"/>
      <ns0:c r="D230" s="227"/>
      <ns0:c r="E230" s="226"/>
      <ns0:c r="F230" s="227"/>
      <ns0:c r="G230" s="226"/>
      <ns0:c r="H230" s="227"/>
      <ns0:c r="I230" s="83" t="str">
        <ns0:f t="shared" si="1">IF(COUNTA(A230:H230)=0,"",IF(A230="","Add product ID",IF(COUNTIF($A$4:$A$303,A230)&gt;1,"Duplicate ID",IF(OR(B230="",C230=""),"Add name and unit",IF(COUNT(D230,G230,H230)&lt;3,"Add price, opening and cost",IF(COUNTA(D230:H230)&lt;&gt;COUNT(D230:H230),"Numbers only",IF(MIN(D230:H230)&lt;0,"No negatives",IF(AND(ISNUMBER(F230),ISNUMBER(E230),F230&lt;E230),"Target below minimum","Ready"))))))))</ns0:f>
      </ns0:c>
    </ns0:row>
    <ns0:row r="231" ht="15.75" customHeight="1">
      <ns0:c r="A231" s="226"/>
      <ns0:c r="B231" s="226"/>
      <ns0:c r="C231" s="226"/>
      <ns0:c r="D231" s="227"/>
      <ns0:c r="E231" s="226"/>
      <ns0:c r="F231" s="227"/>
      <ns0:c r="G231" s="226"/>
      <ns0:c r="H231" s="227"/>
      <ns0:c r="I231" s="83" t="str">
        <ns0:f t="shared" si="1">IF(COUNTA(A231:H231)=0,"",IF(A231="","Add product ID",IF(COUNTIF($A$4:$A$303,A231)&gt;1,"Duplicate ID",IF(OR(B231="",C231=""),"Add name and unit",IF(COUNT(D231,G231,H231)&lt;3,"Add price, opening and cost",IF(COUNTA(D231:H231)&lt;&gt;COUNT(D231:H231),"Numbers only",IF(MIN(D231:H231)&lt;0,"No negatives",IF(AND(ISNUMBER(F231),ISNUMBER(E231),F231&lt;E231),"Target below minimum","Ready"))))))))</ns0:f>
      </ns0:c>
    </ns0:row>
    <ns0:row r="232" ht="15.75" customHeight="1">
      <ns0:c r="A232" s="226"/>
      <ns0:c r="B232" s="226"/>
      <ns0:c r="C232" s="226"/>
      <ns0:c r="D232" s="227"/>
      <ns0:c r="E232" s="226"/>
      <ns0:c r="F232" s="227"/>
      <ns0:c r="G232" s="226"/>
      <ns0:c r="H232" s="227"/>
      <ns0:c r="I232" s="83" t="str">
        <ns0:f t="shared" si="1">IF(COUNTA(A232:H232)=0,"",IF(A232="","Add product ID",IF(COUNTIF($A$4:$A$303,A232)&gt;1,"Duplicate ID",IF(OR(B232="",C232=""),"Add name and unit",IF(COUNT(D232,G232,H232)&lt;3,"Add price, opening and cost",IF(COUNTA(D232:H232)&lt;&gt;COUNT(D232:H232),"Numbers only",IF(MIN(D232:H232)&lt;0,"No negatives",IF(AND(ISNUMBER(F232),ISNUMBER(E232),F232&lt;E232),"Target below minimum","Ready"))))))))</ns0:f>
      </ns0:c>
    </ns0:row>
    <ns0:row r="233" ht="15.75" customHeight="1">
      <ns0:c r="A233" s="226"/>
      <ns0:c r="B233" s="226"/>
      <ns0:c r="C233" s="226"/>
      <ns0:c r="D233" s="227"/>
      <ns0:c r="E233" s="226"/>
      <ns0:c r="F233" s="227"/>
      <ns0:c r="G233" s="226"/>
      <ns0:c r="H233" s="227"/>
      <ns0:c r="I233" s="83" t="str">
        <ns0:f t="shared" si="1">IF(COUNTA(A233:H233)=0,"",IF(A233="","Add product ID",IF(COUNTIF($A$4:$A$303,A233)&gt;1,"Duplicate ID",IF(OR(B233="",C233=""),"Add name and unit",IF(COUNT(D233,G233,H233)&lt;3,"Add price, opening and cost",IF(COUNTA(D233:H233)&lt;&gt;COUNT(D233:H233),"Numbers only",IF(MIN(D233:H233)&lt;0,"No negatives",IF(AND(ISNUMBER(F233),ISNUMBER(E233),F233&lt;E233),"Target below minimum","Ready"))))))))</ns0:f>
      </ns0:c>
    </ns0:row>
    <ns0:row r="234" ht="15.75" customHeight="1">
      <ns0:c r="A234" s="226"/>
      <ns0:c r="B234" s="226"/>
      <ns0:c r="C234" s="226"/>
      <ns0:c r="D234" s="227"/>
      <ns0:c r="E234" s="226"/>
      <ns0:c r="F234" s="227"/>
      <ns0:c r="G234" s="226"/>
      <ns0:c r="H234" s="227"/>
      <ns0:c r="I234" s="83" t="str">
        <ns0:f t="shared" si="1">IF(COUNTA(A234:H234)=0,"",IF(A234="","Add product ID",IF(COUNTIF($A$4:$A$303,A234)&gt;1,"Duplicate ID",IF(OR(B234="",C234=""),"Add name and unit",IF(COUNT(D234,G234,H234)&lt;3,"Add price, opening and cost",IF(COUNTA(D234:H234)&lt;&gt;COUNT(D234:H234),"Numbers only",IF(MIN(D234:H234)&lt;0,"No negatives",IF(AND(ISNUMBER(F234),ISNUMBER(E234),F234&lt;E234),"Target below minimum","Ready"))))))))</ns0:f>
      </ns0:c>
    </ns0:row>
    <ns0:row r="235" ht="15.75" customHeight="1">
      <ns0:c r="A235" s="226"/>
      <ns0:c r="B235" s="226"/>
      <ns0:c r="C235" s="226"/>
      <ns0:c r="D235" s="227"/>
      <ns0:c r="E235" s="226"/>
      <ns0:c r="F235" s="227"/>
      <ns0:c r="G235" s="226"/>
      <ns0:c r="H235" s="227"/>
      <ns0:c r="I235" s="83" t="str">
        <ns0:f t="shared" si="1">IF(COUNTA(A235:H235)=0,"",IF(A235="","Add product ID",IF(COUNTIF($A$4:$A$303,A235)&gt;1,"Duplicate ID",IF(OR(B235="",C235=""),"Add name and unit",IF(COUNT(D235,G235,H235)&lt;3,"Add price, opening and cost",IF(COUNTA(D235:H235)&lt;&gt;COUNT(D235:H235),"Numbers only",IF(MIN(D235:H235)&lt;0,"No negatives",IF(AND(ISNUMBER(F235),ISNUMBER(E235),F235&lt;E235),"Target below minimum","Ready"))))))))</ns0:f>
      </ns0:c>
    </ns0:row>
    <ns0:row r="236" ht="15.75" customHeight="1">
      <ns0:c r="A236" s="226"/>
      <ns0:c r="B236" s="226"/>
      <ns0:c r="C236" s="226"/>
      <ns0:c r="D236" s="227"/>
      <ns0:c r="E236" s="226"/>
      <ns0:c r="F236" s="227"/>
      <ns0:c r="G236" s="226"/>
      <ns0:c r="H236" s="227"/>
      <ns0:c r="I236" s="83" t="str">
        <ns0:f t="shared" si="1">IF(COUNTA(A236:H236)=0,"",IF(A236="","Add product ID",IF(COUNTIF($A$4:$A$303,A236)&gt;1,"Duplicate ID",IF(OR(B236="",C236=""),"Add name and unit",IF(COUNT(D236,G236,H236)&lt;3,"Add price, opening and cost",IF(COUNTA(D236:H236)&lt;&gt;COUNT(D236:H236),"Numbers only",IF(MIN(D236:H236)&lt;0,"No negatives",IF(AND(ISNUMBER(F236),ISNUMBER(E236),F236&lt;E236),"Target below minimum","Ready"))))))))</ns0:f>
      </ns0:c>
    </ns0:row>
    <ns0:row r="237" ht="15.75" customHeight="1">
      <ns0:c r="A237" s="226"/>
      <ns0:c r="B237" s="226"/>
      <ns0:c r="C237" s="226"/>
      <ns0:c r="D237" s="227"/>
      <ns0:c r="E237" s="226"/>
      <ns0:c r="F237" s="227"/>
      <ns0:c r="G237" s="226"/>
      <ns0:c r="H237" s="227"/>
      <ns0:c r="I237" s="83" t="str">
        <ns0:f t="shared" si="1">IF(COUNTA(A237:H237)=0,"",IF(A237="","Add product ID",IF(COUNTIF($A$4:$A$303,A237)&gt;1,"Duplicate ID",IF(OR(B237="",C237=""),"Add name and unit",IF(COUNT(D237,G237,H237)&lt;3,"Add price, opening and cost",IF(COUNTA(D237:H237)&lt;&gt;COUNT(D237:H237),"Numbers only",IF(MIN(D237:H237)&lt;0,"No negatives",IF(AND(ISNUMBER(F237),ISNUMBER(E237),F237&lt;E237),"Target below minimum","Ready"))))))))</ns0:f>
      </ns0:c>
    </ns0:row>
    <ns0:row r="238" ht="15.75" customHeight="1">
      <ns0:c r="A238" s="226"/>
      <ns0:c r="B238" s="226"/>
      <ns0:c r="C238" s="226"/>
      <ns0:c r="D238" s="227"/>
      <ns0:c r="E238" s="226"/>
      <ns0:c r="F238" s="227"/>
      <ns0:c r="G238" s="226"/>
      <ns0:c r="H238" s="227"/>
      <ns0:c r="I238" s="83" t="str">
        <ns0:f t="shared" si="1">IF(COUNTA(A238:H238)=0,"",IF(A238="","Add product ID",IF(COUNTIF($A$4:$A$303,A238)&gt;1,"Duplicate ID",IF(OR(B238="",C238=""),"Add name and unit",IF(COUNT(D238,G238,H238)&lt;3,"Add price, opening and cost",IF(COUNTA(D238:H238)&lt;&gt;COUNT(D238:H238),"Numbers only",IF(MIN(D238:H238)&lt;0,"No negatives",IF(AND(ISNUMBER(F238),ISNUMBER(E238),F238&lt;E238),"Target below minimum","Ready"))))))))</ns0:f>
      </ns0:c>
    </ns0:row>
    <ns0:row r="239" ht="15.75" customHeight="1">
      <ns0:c r="A239" s="226"/>
      <ns0:c r="B239" s="226"/>
      <ns0:c r="C239" s="226"/>
      <ns0:c r="D239" s="227"/>
      <ns0:c r="E239" s="226"/>
      <ns0:c r="F239" s="227"/>
      <ns0:c r="G239" s="226"/>
      <ns0:c r="H239" s="227"/>
      <ns0:c r="I239" s="83" t="str">
        <ns0:f t="shared" si="1">IF(COUNTA(A239:H239)=0,"",IF(A239="","Add product ID",IF(COUNTIF($A$4:$A$303,A239)&gt;1,"Duplicate ID",IF(OR(B239="",C239=""),"Add name and unit",IF(COUNT(D239,G239,H239)&lt;3,"Add price, opening and cost",IF(COUNTA(D239:H239)&lt;&gt;COUNT(D239:H239),"Numbers only",IF(MIN(D239:H239)&lt;0,"No negatives",IF(AND(ISNUMBER(F239),ISNUMBER(E239),F239&lt;E239),"Target below minimum","Ready"))))))))</ns0:f>
      </ns0:c>
    </ns0:row>
    <ns0:row r="240" ht="15.75" customHeight="1">
      <ns0:c r="A240" s="226"/>
      <ns0:c r="B240" s="226"/>
      <ns0:c r="C240" s="226"/>
      <ns0:c r="D240" s="227"/>
      <ns0:c r="E240" s="226"/>
      <ns0:c r="F240" s="227"/>
      <ns0:c r="G240" s="226"/>
      <ns0:c r="H240" s="227"/>
      <ns0:c r="I240" s="83" t="str">
        <ns0:f t="shared" si="1">IF(COUNTA(A240:H240)=0,"",IF(A240="","Add product ID",IF(COUNTIF($A$4:$A$303,A240)&gt;1,"Duplicate ID",IF(OR(B240="",C240=""),"Add name and unit",IF(COUNT(D240,G240,H240)&lt;3,"Add price, opening and cost",IF(COUNTA(D240:H240)&lt;&gt;COUNT(D240:H240),"Numbers only",IF(MIN(D240:H240)&lt;0,"No negatives",IF(AND(ISNUMBER(F240),ISNUMBER(E240),F240&lt;E240),"Target below minimum","Ready"))))))))</ns0:f>
      </ns0:c>
    </ns0:row>
    <ns0:row r="241" ht="15.75" customHeight="1">
      <ns0:c r="A241" s="226"/>
      <ns0:c r="B241" s="226"/>
      <ns0:c r="C241" s="226"/>
      <ns0:c r="D241" s="227"/>
      <ns0:c r="E241" s="226"/>
      <ns0:c r="F241" s="227"/>
      <ns0:c r="G241" s="226"/>
      <ns0:c r="H241" s="227"/>
      <ns0:c r="I241" s="83" t="str">
        <ns0:f t="shared" si="1">IF(COUNTA(A241:H241)=0,"",IF(A241="","Add product ID",IF(COUNTIF($A$4:$A$303,A241)&gt;1,"Duplicate ID",IF(OR(B241="",C241=""),"Add name and unit",IF(COUNT(D241,G241,H241)&lt;3,"Add price, opening and cost",IF(COUNTA(D241:H241)&lt;&gt;COUNT(D241:H241),"Numbers only",IF(MIN(D241:H241)&lt;0,"No negatives",IF(AND(ISNUMBER(F241),ISNUMBER(E241),F241&lt;E241),"Target below minimum","Ready"))))))))</ns0:f>
      </ns0:c>
    </ns0:row>
    <ns0:row r="242" ht="15.75" customHeight="1">
      <ns0:c r="A242" s="226"/>
      <ns0:c r="B242" s="226"/>
      <ns0:c r="C242" s="226"/>
      <ns0:c r="D242" s="227"/>
      <ns0:c r="E242" s="226"/>
      <ns0:c r="F242" s="227"/>
      <ns0:c r="G242" s="226"/>
      <ns0:c r="H242" s="227"/>
      <ns0:c r="I242" s="83" t="str">
        <ns0:f t="shared" si="1">IF(COUNTA(A242:H242)=0,"",IF(A242="","Add product ID",IF(COUNTIF($A$4:$A$303,A242)&gt;1,"Duplicate ID",IF(OR(B242="",C242=""),"Add name and unit",IF(COUNT(D242,G242,H242)&lt;3,"Add price, opening and cost",IF(COUNTA(D242:H242)&lt;&gt;COUNT(D242:H242),"Numbers only",IF(MIN(D242:H242)&lt;0,"No negatives",IF(AND(ISNUMBER(F242),ISNUMBER(E242),F242&lt;E242),"Target below minimum","Ready"))))))))</ns0:f>
      </ns0:c>
    </ns0:row>
    <ns0:row r="243" ht="15.75" customHeight="1">
      <ns0:c r="A243" s="226"/>
      <ns0:c r="B243" s="226"/>
      <ns0:c r="C243" s="226"/>
      <ns0:c r="D243" s="227"/>
      <ns0:c r="E243" s="226"/>
      <ns0:c r="F243" s="227"/>
      <ns0:c r="G243" s="226"/>
      <ns0:c r="H243" s="227"/>
      <ns0:c r="I243" s="83" t="str">
        <ns0:f t="shared" si="1">IF(COUNTA(A243:H243)=0,"",IF(A243="","Add product ID",IF(COUNTIF($A$4:$A$303,A243)&gt;1,"Duplicate ID",IF(OR(B243="",C243=""),"Add name and unit",IF(COUNT(D243,G243,H243)&lt;3,"Add price, opening and cost",IF(COUNTA(D243:H243)&lt;&gt;COUNT(D243:H243),"Numbers only",IF(MIN(D243:H243)&lt;0,"No negatives",IF(AND(ISNUMBER(F243),ISNUMBER(E243),F243&lt;E243),"Target below minimum","Ready"))))))))</ns0:f>
      </ns0:c>
    </ns0:row>
    <ns0:row r="244" ht="15.75" customHeight="1">
      <ns0:c r="A244" s="226"/>
      <ns0:c r="B244" s="226"/>
      <ns0:c r="C244" s="226"/>
      <ns0:c r="D244" s="227"/>
      <ns0:c r="E244" s="226"/>
      <ns0:c r="F244" s="227"/>
      <ns0:c r="G244" s="226"/>
      <ns0:c r="H244" s="227"/>
      <ns0:c r="I244" s="83" t="str">
        <ns0:f t="shared" si="1">IF(COUNTA(A244:H244)=0,"",IF(A244="","Add product ID",IF(COUNTIF($A$4:$A$303,A244)&gt;1,"Duplicate ID",IF(OR(B244="",C244=""),"Add name and unit",IF(COUNT(D244,G244,H244)&lt;3,"Add price, opening and cost",IF(COUNTA(D244:H244)&lt;&gt;COUNT(D244:H244),"Numbers only",IF(MIN(D244:H244)&lt;0,"No negatives",IF(AND(ISNUMBER(F244),ISNUMBER(E244),F244&lt;E244),"Target below minimum","Ready"))))))))</ns0:f>
      </ns0:c>
    </ns0:row>
    <ns0:row r="245" ht="15.75" customHeight="1">
      <ns0:c r="A245" s="226"/>
      <ns0:c r="B245" s="226"/>
      <ns0:c r="C245" s="226"/>
      <ns0:c r="D245" s="227"/>
      <ns0:c r="E245" s="226"/>
      <ns0:c r="F245" s="227"/>
      <ns0:c r="G245" s="226"/>
      <ns0:c r="H245" s="227"/>
      <ns0:c r="I245" s="83" t="str">
        <ns0:f t="shared" si="1">IF(COUNTA(A245:H245)=0,"",IF(A245="","Add product ID",IF(COUNTIF($A$4:$A$303,A245)&gt;1,"Duplicate ID",IF(OR(B245="",C245=""),"Add name and unit",IF(COUNT(D245,G245,H245)&lt;3,"Add price, opening and cost",IF(COUNTA(D245:H245)&lt;&gt;COUNT(D245:H245),"Numbers only",IF(MIN(D245:H245)&lt;0,"No negatives",IF(AND(ISNUMBER(F245),ISNUMBER(E245),F245&lt;E245),"Target below minimum","Ready"))))))))</ns0:f>
      </ns0:c>
    </ns0:row>
    <ns0:row r="246" ht="15.75" customHeight="1">
      <ns0:c r="A246" s="226"/>
      <ns0:c r="B246" s="226"/>
      <ns0:c r="C246" s="226"/>
      <ns0:c r="D246" s="227"/>
      <ns0:c r="E246" s="226"/>
      <ns0:c r="F246" s="227"/>
      <ns0:c r="G246" s="226"/>
      <ns0:c r="H246" s="227"/>
      <ns0:c r="I246" s="83" t="str">
        <ns0:f t="shared" si="1">IF(COUNTA(A246:H246)=0,"",IF(A246="","Add product ID",IF(COUNTIF($A$4:$A$303,A246)&gt;1,"Duplicate ID",IF(OR(B246="",C246=""),"Add name and unit",IF(COUNT(D246,G246,H246)&lt;3,"Add price, opening and cost",IF(COUNTA(D246:H246)&lt;&gt;COUNT(D246:H246),"Numbers only",IF(MIN(D246:H246)&lt;0,"No negatives",IF(AND(ISNUMBER(F246),ISNUMBER(E246),F246&lt;E246),"Target below minimum","Ready"))))))))</ns0:f>
      </ns0:c>
    </ns0:row>
    <ns0:row r="247" ht="15.75" customHeight="1">
      <ns0:c r="A247" s="226"/>
      <ns0:c r="B247" s="226"/>
      <ns0:c r="C247" s="226"/>
      <ns0:c r="D247" s="227"/>
      <ns0:c r="E247" s="226"/>
      <ns0:c r="F247" s="227"/>
      <ns0:c r="G247" s="226"/>
      <ns0:c r="H247" s="227"/>
      <ns0:c r="I247" s="83" t="str">
        <ns0:f t="shared" si="1">IF(COUNTA(A247:H247)=0,"",IF(A247="","Add product ID",IF(COUNTIF($A$4:$A$303,A247)&gt;1,"Duplicate ID",IF(OR(B247="",C247=""),"Add name and unit",IF(COUNT(D247,G247,H247)&lt;3,"Add price, opening and cost",IF(COUNTA(D247:H247)&lt;&gt;COUNT(D247:H247),"Numbers only",IF(MIN(D247:H247)&lt;0,"No negatives",IF(AND(ISNUMBER(F247),ISNUMBER(E247),F247&lt;E247),"Target below minimum","Ready"))))))))</ns0:f>
      </ns0:c>
    </ns0:row>
    <ns0:row r="248" ht="15.75" customHeight="1">
      <ns0:c r="A248" s="226"/>
      <ns0:c r="B248" s="226"/>
      <ns0:c r="C248" s="226"/>
      <ns0:c r="D248" s="227"/>
      <ns0:c r="E248" s="226"/>
      <ns0:c r="F248" s="227"/>
      <ns0:c r="G248" s="226"/>
      <ns0:c r="H248" s="227"/>
      <ns0:c r="I248" s="83" t="str">
        <ns0:f t="shared" si="1">IF(COUNTA(A248:H248)=0,"",IF(A248="","Add product ID",IF(COUNTIF($A$4:$A$303,A248)&gt;1,"Duplicate ID",IF(OR(B248="",C248=""),"Add name and unit",IF(COUNT(D248,G248,H248)&lt;3,"Add price, opening and cost",IF(COUNTA(D248:H248)&lt;&gt;COUNT(D248:H248),"Numbers only",IF(MIN(D248:H248)&lt;0,"No negatives",IF(AND(ISNUMBER(F248),ISNUMBER(E248),F248&lt;E248),"Target below minimum","Ready"))))))))</ns0:f>
      </ns0:c>
    </ns0:row>
    <ns0:row r="249" ht="15.75" customHeight="1">
      <ns0:c r="A249" s="226"/>
      <ns0:c r="B249" s="226"/>
      <ns0:c r="C249" s="226"/>
      <ns0:c r="D249" s="227"/>
      <ns0:c r="E249" s="226"/>
      <ns0:c r="F249" s="227"/>
      <ns0:c r="G249" s="226"/>
      <ns0:c r="H249" s="227"/>
      <ns0:c r="I249" s="83" t="str">
        <ns0:f t="shared" si="1">IF(COUNTA(A249:H249)=0,"",IF(A249="","Add product ID",IF(COUNTIF($A$4:$A$303,A249)&gt;1,"Duplicate ID",IF(OR(B249="",C249=""),"Add name and unit",IF(COUNT(D249,G249,H249)&lt;3,"Add price, opening and cost",IF(COUNTA(D249:H249)&lt;&gt;COUNT(D249:H249),"Numbers only",IF(MIN(D249:H249)&lt;0,"No negatives",IF(AND(ISNUMBER(F249),ISNUMBER(E249),F249&lt;E249),"Target below minimum","Ready"))))))))</ns0:f>
      </ns0:c>
    </ns0:row>
    <ns0:row r="250" ht="15.75" customHeight="1">
      <ns0:c r="A250" s="226"/>
      <ns0:c r="B250" s="226"/>
      <ns0:c r="C250" s="226"/>
      <ns0:c r="D250" s="227"/>
      <ns0:c r="E250" s="226"/>
      <ns0:c r="F250" s="227"/>
      <ns0:c r="G250" s="226"/>
      <ns0:c r="H250" s="227"/>
      <ns0:c r="I250" s="83" t="str">
        <ns0:f t="shared" si="1">IF(COUNTA(A250:H250)=0,"",IF(A250="","Add product ID",IF(COUNTIF($A$4:$A$303,A250)&gt;1,"Duplicate ID",IF(OR(B250="",C250=""),"Add name and unit",IF(COUNT(D250,G250,H250)&lt;3,"Add price, opening and cost",IF(COUNTA(D250:H250)&lt;&gt;COUNT(D250:H250),"Numbers only",IF(MIN(D250:H250)&lt;0,"No negatives",IF(AND(ISNUMBER(F250),ISNUMBER(E250),F250&lt;E250),"Target below minimum","Ready"))))))))</ns0:f>
      </ns0:c>
    </ns0:row>
    <ns0:row r="251" ht="15.75" customHeight="1">
      <ns0:c r="A251" s="226"/>
      <ns0:c r="B251" s="226"/>
      <ns0:c r="C251" s="226"/>
      <ns0:c r="D251" s="227"/>
      <ns0:c r="E251" s="226"/>
      <ns0:c r="F251" s="227"/>
      <ns0:c r="G251" s="226"/>
      <ns0:c r="H251" s="227"/>
      <ns0:c r="I251" s="83" t="str">
        <ns0:f t="shared" si="1">IF(COUNTA(A251:H251)=0,"",IF(A251="","Add product ID",IF(COUNTIF($A$4:$A$303,A251)&gt;1,"Duplicate ID",IF(OR(B251="",C251=""),"Add name and unit",IF(COUNT(D251,G251,H251)&lt;3,"Add price, opening and cost",IF(COUNTA(D251:H251)&lt;&gt;COUNT(D251:H251),"Numbers only",IF(MIN(D251:H251)&lt;0,"No negatives",IF(AND(ISNUMBER(F251),ISNUMBER(E251),F251&lt;E251),"Target below minimum","Ready"))))))))</ns0:f>
      </ns0:c>
    </ns0:row>
    <ns0:row r="252" ht="15.75" customHeight="1">
      <ns0:c r="A252" s="226"/>
      <ns0:c r="B252" s="226"/>
      <ns0:c r="C252" s="226"/>
      <ns0:c r="D252" s="227"/>
      <ns0:c r="E252" s="226"/>
      <ns0:c r="F252" s="227"/>
      <ns0:c r="G252" s="226"/>
      <ns0:c r="H252" s="227"/>
      <ns0:c r="I252" s="83" t="str">
        <ns0:f t="shared" si="1">IF(COUNTA(A252:H252)=0,"",IF(A252="","Add product ID",IF(COUNTIF($A$4:$A$303,A252)&gt;1,"Duplicate ID",IF(OR(B252="",C252=""),"Add name and unit",IF(COUNT(D252,G252,H252)&lt;3,"Add price, opening and cost",IF(COUNTA(D252:H252)&lt;&gt;COUNT(D252:H252),"Numbers only",IF(MIN(D252:H252)&lt;0,"No negatives",IF(AND(ISNUMBER(F252),ISNUMBER(E252),F252&lt;E252),"Target below minimum","Ready"))))))))</ns0:f>
      </ns0:c>
    </ns0:row>
    <ns0:row r="253" ht="15.75" customHeight="1">
      <ns0:c r="A253" s="226"/>
      <ns0:c r="B253" s="226"/>
      <ns0:c r="C253" s="226"/>
      <ns0:c r="D253" s="227"/>
      <ns0:c r="E253" s="226"/>
      <ns0:c r="F253" s="227"/>
      <ns0:c r="G253" s="226"/>
      <ns0:c r="H253" s="227"/>
      <ns0:c r="I253" s="83" t="str">
        <ns0:f t="shared" si="1">IF(COUNTA(A253:H253)=0,"",IF(A253="","Add product ID",IF(COUNTIF($A$4:$A$303,A253)&gt;1,"Duplicate ID",IF(OR(B253="",C253=""),"Add name and unit",IF(COUNT(D253,G253,H253)&lt;3,"Add price, opening and cost",IF(COUNTA(D253:H253)&lt;&gt;COUNT(D253:H253),"Numbers only",IF(MIN(D253:H253)&lt;0,"No negatives",IF(AND(ISNUMBER(F253),ISNUMBER(E253),F253&lt;E253),"Target below minimum","Ready"))))))))</ns0:f>
      </ns0:c>
    </ns0:row>
    <ns0:row r="254" ht="15.75" customHeight="1">
      <ns0:c r="A254" s="226"/>
      <ns0:c r="B254" s="226"/>
      <ns0:c r="C254" s="226"/>
      <ns0:c r="D254" s="227"/>
      <ns0:c r="E254" s="226"/>
      <ns0:c r="F254" s="227"/>
      <ns0:c r="G254" s="226"/>
      <ns0:c r="H254" s="227"/>
      <ns0:c r="I254" s="83" t="str">
        <ns0:f t="shared" si="1">IF(COUNTA(A254:H254)=0,"",IF(A254="","Add product ID",IF(COUNTIF($A$4:$A$303,A254)&gt;1,"Duplicate ID",IF(OR(B254="",C254=""),"Add name and unit",IF(COUNT(D254,G254,H254)&lt;3,"Add price, opening and cost",IF(COUNTA(D254:H254)&lt;&gt;COUNT(D254:H254),"Numbers only",IF(MIN(D254:H254)&lt;0,"No negatives",IF(AND(ISNUMBER(F254),ISNUMBER(E254),F254&lt;E254),"Target below minimum","Ready"))))))))</ns0:f>
      </ns0:c>
    </ns0:row>
    <ns0:row r="255" ht="15.75" customHeight="1">
      <ns0:c r="A255" s="226"/>
      <ns0:c r="B255" s="226"/>
      <ns0:c r="C255" s="226"/>
      <ns0:c r="D255" s="227"/>
      <ns0:c r="E255" s="226"/>
      <ns0:c r="F255" s="227"/>
      <ns0:c r="G255" s="226"/>
      <ns0:c r="H255" s="227"/>
      <ns0:c r="I255" s="83" t="str">
        <ns0:f t="shared" si="1">IF(COUNTA(A255:H255)=0,"",IF(A255="","Add product ID",IF(COUNTIF($A$4:$A$303,A255)&gt;1,"Duplicate ID",IF(OR(B255="",C255=""),"Add name and unit",IF(COUNT(D255,G255,H255)&lt;3,"Add price, opening and cost",IF(COUNTA(D255:H255)&lt;&gt;COUNT(D255:H255),"Numbers only",IF(MIN(D255:H255)&lt;0,"No negatives",IF(AND(ISNUMBER(F255),ISNUMBER(E255),F255&lt;E255),"Target below minimum","Ready"))))))))</ns0:f>
      </ns0:c>
    </ns0:row>
    <ns0:row r="256" ht="15.75" customHeight="1">
      <ns0:c r="A256" s="226"/>
      <ns0:c r="B256" s="226"/>
      <ns0:c r="C256" s="226"/>
      <ns0:c r="D256" s="227"/>
      <ns0:c r="E256" s="226"/>
      <ns0:c r="F256" s="227"/>
      <ns0:c r="G256" s="226"/>
      <ns0:c r="H256" s="227"/>
      <ns0:c r="I256" s="83" t="str">
        <ns0:f t="shared" si="1">IF(COUNTA(A256:H256)=0,"",IF(A256="","Add product ID",IF(COUNTIF($A$4:$A$303,A256)&gt;1,"Duplicate ID",IF(OR(B256="",C256=""),"Add name and unit",IF(COUNT(D256,G256,H256)&lt;3,"Add price, opening and cost",IF(COUNTA(D256:H256)&lt;&gt;COUNT(D256:H256),"Numbers only",IF(MIN(D256:H256)&lt;0,"No negatives",IF(AND(ISNUMBER(F256),ISNUMBER(E256),F256&lt;E256),"Target below minimum","Ready"))))))))</ns0:f>
      </ns0:c>
    </ns0:row>
    <ns0:row r="257" ht="15.75" customHeight="1">
      <ns0:c r="A257" s="226"/>
      <ns0:c r="B257" s="226"/>
      <ns0:c r="C257" s="226"/>
      <ns0:c r="D257" s="227"/>
      <ns0:c r="E257" s="226"/>
      <ns0:c r="F257" s="227"/>
      <ns0:c r="G257" s="226"/>
      <ns0:c r="H257" s="227"/>
      <ns0:c r="I257" s="83" t="str">
        <ns0:f t="shared" si="1">IF(COUNTA(A257:H257)=0,"",IF(A257="","Add product ID",IF(COUNTIF($A$4:$A$303,A257)&gt;1,"Duplicate ID",IF(OR(B257="",C257=""),"Add name and unit",IF(COUNT(D257,G257,H257)&lt;3,"Add price, opening and cost",IF(COUNTA(D257:H257)&lt;&gt;COUNT(D257:H257),"Numbers only",IF(MIN(D257:H257)&lt;0,"No negatives",IF(AND(ISNUMBER(F257),ISNUMBER(E257),F257&lt;E257),"Target below minimum","Ready"))))))))</ns0:f>
      </ns0:c>
    </ns0:row>
    <ns0:row r="258" ht="15.75" customHeight="1">
      <ns0:c r="A258" s="226"/>
      <ns0:c r="B258" s="226"/>
      <ns0:c r="C258" s="226"/>
      <ns0:c r="D258" s="227"/>
      <ns0:c r="E258" s="226"/>
      <ns0:c r="F258" s="227"/>
      <ns0:c r="G258" s="226"/>
      <ns0:c r="H258" s="227"/>
      <ns0:c r="I258" s="83" t="str">
        <ns0:f t="shared" si="1">IF(COUNTA(A258:H258)=0,"",IF(A258="","Add product ID",IF(COUNTIF($A$4:$A$303,A258)&gt;1,"Duplicate ID",IF(OR(B258="",C258=""),"Add name and unit",IF(COUNT(D258,G258,H258)&lt;3,"Add price, opening and cost",IF(COUNTA(D258:H258)&lt;&gt;COUNT(D258:H258),"Numbers only",IF(MIN(D258:H258)&lt;0,"No negatives",IF(AND(ISNUMBER(F258),ISNUMBER(E258),F258&lt;E258),"Target below minimum","Ready"))))))))</ns0:f>
      </ns0:c>
    </ns0:row>
    <ns0:row r="259" ht="15.75" customHeight="1">
      <ns0:c r="A259" s="226"/>
      <ns0:c r="B259" s="226"/>
      <ns0:c r="C259" s="226"/>
      <ns0:c r="D259" s="227"/>
      <ns0:c r="E259" s="226"/>
      <ns0:c r="F259" s="227"/>
      <ns0:c r="G259" s="226"/>
      <ns0:c r="H259" s="227"/>
      <ns0:c r="I259" s="83" t="str">
        <ns0:f t="shared" si="1">IF(COUNTA(A259:H259)=0,"",IF(A259="","Add product ID",IF(COUNTIF($A$4:$A$303,A259)&gt;1,"Duplicate ID",IF(OR(B259="",C259=""),"Add name and unit",IF(COUNT(D259,G259,H259)&lt;3,"Add price, opening and cost",IF(COUNTA(D259:H259)&lt;&gt;COUNT(D259:H259),"Numbers only",IF(MIN(D259:H259)&lt;0,"No negatives",IF(AND(ISNUMBER(F259),ISNUMBER(E259),F259&lt;E259),"Target below minimum","Ready"))))))))</ns0:f>
      </ns0:c>
    </ns0:row>
    <ns0:row r="260" ht="15.75" customHeight="1">
      <ns0:c r="A260" s="226"/>
      <ns0:c r="B260" s="226"/>
      <ns0:c r="C260" s="226"/>
      <ns0:c r="D260" s="227"/>
      <ns0:c r="E260" s="226"/>
      <ns0:c r="F260" s="227"/>
      <ns0:c r="G260" s="226"/>
      <ns0:c r="H260" s="227"/>
      <ns0:c r="I260" s="83" t="str">
        <ns0:f t="shared" si="1">IF(COUNTA(A260:H260)=0,"",IF(A260="","Add product ID",IF(COUNTIF($A$4:$A$303,A260)&gt;1,"Duplicate ID",IF(OR(B260="",C260=""),"Add name and unit",IF(COUNT(D260,G260,H260)&lt;3,"Add price, opening and cost",IF(COUNTA(D260:H260)&lt;&gt;COUNT(D260:H260),"Numbers only",IF(MIN(D260:H260)&lt;0,"No negatives",IF(AND(ISNUMBER(F260),ISNUMBER(E260),F260&lt;E260),"Target below minimum","Ready"))))))))</ns0:f>
      </ns0:c>
    </ns0:row>
    <ns0:row r="261" ht="15.75" customHeight="1">
      <ns0:c r="A261" s="226"/>
      <ns0:c r="B261" s="226"/>
      <ns0:c r="C261" s="226"/>
      <ns0:c r="D261" s="227"/>
      <ns0:c r="E261" s="226"/>
      <ns0:c r="F261" s="227"/>
      <ns0:c r="G261" s="226"/>
      <ns0:c r="H261" s="227"/>
      <ns0:c r="I261" s="83" t="str">
        <ns0:f t="shared" si="1">IF(COUNTA(A261:H261)=0,"",IF(A261="","Add product ID",IF(COUNTIF($A$4:$A$303,A261)&gt;1,"Duplicate ID",IF(OR(B261="",C261=""),"Add name and unit",IF(COUNT(D261,G261,H261)&lt;3,"Add price, opening and cost",IF(COUNTA(D261:H261)&lt;&gt;COUNT(D261:H261),"Numbers only",IF(MIN(D261:H261)&lt;0,"No negatives",IF(AND(ISNUMBER(F261),ISNUMBER(E261),F261&lt;E261),"Target below minimum","Ready"))))))))</ns0:f>
      </ns0:c>
    </ns0:row>
    <ns0:row r="262" ht="15.75" customHeight="1">
      <ns0:c r="A262" s="226"/>
      <ns0:c r="B262" s="226"/>
      <ns0:c r="C262" s="226"/>
      <ns0:c r="D262" s="227"/>
      <ns0:c r="E262" s="226"/>
      <ns0:c r="F262" s="227"/>
      <ns0:c r="G262" s="226"/>
      <ns0:c r="H262" s="227"/>
      <ns0:c r="I262" s="83" t="str">
        <ns0:f t="shared" si="1">IF(COUNTA(A262:H262)=0,"",IF(A262="","Add product ID",IF(COUNTIF($A$4:$A$303,A262)&gt;1,"Duplicate ID",IF(OR(B262="",C262=""),"Add name and unit",IF(COUNT(D262,G262,H262)&lt;3,"Add price, opening and cost",IF(COUNTA(D262:H262)&lt;&gt;COUNT(D262:H262),"Numbers only",IF(MIN(D262:H262)&lt;0,"No negatives",IF(AND(ISNUMBER(F262),ISNUMBER(E262),F262&lt;E262),"Target below minimum","Ready"))))))))</ns0:f>
      </ns0:c>
    </ns0:row>
    <ns0:row r="263" ht="15.75" customHeight="1">
      <ns0:c r="A263" s="226"/>
      <ns0:c r="B263" s="226"/>
      <ns0:c r="C263" s="226"/>
      <ns0:c r="D263" s="227"/>
      <ns0:c r="E263" s="226"/>
      <ns0:c r="F263" s="227"/>
      <ns0:c r="G263" s="226"/>
      <ns0:c r="H263" s="227"/>
      <ns0:c r="I263" s="83" t="str">
        <ns0:f t="shared" si="1">IF(COUNTA(A263:H263)=0,"",IF(A263="","Add product ID",IF(COUNTIF($A$4:$A$303,A263)&gt;1,"Duplicate ID",IF(OR(B263="",C263=""),"Add name and unit",IF(COUNT(D263,G263,H263)&lt;3,"Add price, opening and cost",IF(COUNTA(D263:H263)&lt;&gt;COUNT(D263:H263),"Numbers only",IF(MIN(D263:H263)&lt;0,"No negatives",IF(AND(ISNUMBER(F263),ISNUMBER(E263),F263&lt;E263),"Target below minimum","Ready"))))))))</ns0:f>
      </ns0:c>
    </ns0:row>
    <ns0:row r="264" ht="15.75" customHeight="1">
      <ns0:c r="A264" s="226"/>
      <ns0:c r="B264" s="226"/>
      <ns0:c r="C264" s="226"/>
      <ns0:c r="D264" s="227"/>
      <ns0:c r="E264" s="226"/>
      <ns0:c r="F264" s="227"/>
      <ns0:c r="G264" s="226"/>
      <ns0:c r="H264" s="227"/>
      <ns0:c r="I264" s="83" t="str">
        <ns0:f t="shared" si="1">IF(COUNTA(A264:H264)=0,"",IF(A264="","Add product ID",IF(COUNTIF($A$4:$A$303,A264)&gt;1,"Duplicate ID",IF(OR(B264="",C264=""),"Add name and unit",IF(COUNT(D264,G264,H264)&lt;3,"Add price, opening and cost",IF(COUNTA(D264:H264)&lt;&gt;COUNT(D264:H264),"Numbers only",IF(MIN(D264:H264)&lt;0,"No negatives",IF(AND(ISNUMBER(F264),ISNUMBER(E264),F264&lt;E264),"Target below minimum","Ready"))))))))</ns0:f>
      </ns0:c>
    </ns0:row>
    <ns0:row r="265" ht="15.75" customHeight="1">
      <ns0:c r="A265" s="226"/>
      <ns0:c r="B265" s="226"/>
      <ns0:c r="C265" s="226"/>
      <ns0:c r="D265" s="227"/>
      <ns0:c r="E265" s="226"/>
      <ns0:c r="F265" s="227"/>
      <ns0:c r="G265" s="226"/>
      <ns0:c r="H265" s="227"/>
      <ns0:c r="I265" s="83" t="str">
        <ns0:f t="shared" si="1">IF(COUNTA(A265:H265)=0,"",IF(A265="","Add product ID",IF(COUNTIF($A$4:$A$303,A265)&gt;1,"Duplicate ID",IF(OR(B265="",C265=""),"Add name and unit",IF(COUNT(D265,G265,H265)&lt;3,"Add price, opening and cost",IF(COUNTA(D265:H265)&lt;&gt;COUNT(D265:H265),"Numbers only",IF(MIN(D265:H265)&lt;0,"No negatives",IF(AND(ISNUMBER(F265),ISNUMBER(E265),F265&lt;E265),"Target below minimum","Ready"))))))))</ns0:f>
      </ns0:c>
    </ns0:row>
    <ns0:row r="266" ht="15.75" customHeight="1">
      <ns0:c r="A266" s="226"/>
      <ns0:c r="B266" s="226"/>
      <ns0:c r="C266" s="226"/>
      <ns0:c r="D266" s="227"/>
      <ns0:c r="E266" s="226"/>
      <ns0:c r="F266" s="227"/>
      <ns0:c r="G266" s="226"/>
      <ns0:c r="H266" s="227"/>
      <ns0:c r="I266" s="83" t="str">
        <ns0:f t="shared" si="1">IF(COUNTA(A266:H266)=0,"",IF(A266="","Add product ID",IF(COUNTIF($A$4:$A$303,A266)&gt;1,"Duplicate ID",IF(OR(B266="",C266=""),"Add name and unit",IF(COUNT(D266,G266,H266)&lt;3,"Add price, opening and cost",IF(COUNTA(D266:H266)&lt;&gt;COUNT(D266:H266),"Numbers only",IF(MIN(D266:H266)&lt;0,"No negatives",IF(AND(ISNUMBER(F266),ISNUMBER(E266),F266&lt;E266),"Target below minimum","Ready"))))))))</ns0:f>
      </ns0:c>
    </ns0:row>
    <ns0:row r="267" ht="15.75" customHeight="1">
      <ns0:c r="A267" s="226"/>
      <ns0:c r="B267" s="226"/>
      <ns0:c r="C267" s="226"/>
      <ns0:c r="D267" s="227"/>
      <ns0:c r="E267" s="226"/>
      <ns0:c r="F267" s="227"/>
      <ns0:c r="G267" s="226"/>
      <ns0:c r="H267" s="227"/>
      <ns0:c r="I267" s="83" t="str">
        <ns0:f t="shared" si="1">IF(COUNTA(A267:H267)=0,"",IF(A267="","Add product ID",IF(COUNTIF($A$4:$A$303,A267)&gt;1,"Duplicate ID",IF(OR(B267="",C267=""),"Add name and unit",IF(COUNT(D267,G267,H267)&lt;3,"Add price, opening and cost",IF(COUNTA(D267:H267)&lt;&gt;COUNT(D267:H267),"Numbers only",IF(MIN(D267:H267)&lt;0,"No negatives",IF(AND(ISNUMBER(F267),ISNUMBER(E267),F267&lt;E267),"Target below minimum","Ready"))))))))</ns0:f>
      </ns0:c>
    </ns0:row>
    <ns0:row r="268" ht="15.75" customHeight="1">
      <ns0:c r="A268" s="226"/>
      <ns0:c r="B268" s="226"/>
      <ns0:c r="C268" s="226"/>
      <ns0:c r="D268" s="227"/>
      <ns0:c r="E268" s="226"/>
      <ns0:c r="F268" s="227"/>
      <ns0:c r="G268" s="226"/>
      <ns0:c r="H268" s="227"/>
      <ns0:c r="I268" s="83" t="str">
        <ns0:f t="shared" si="1">IF(COUNTA(A268:H268)=0,"",IF(A268="","Add product ID",IF(COUNTIF($A$4:$A$303,A268)&gt;1,"Duplicate ID",IF(OR(B268="",C268=""),"Add name and unit",IF(COUNT(D268,G268,H268)&lt;3,"Add price, opening and cost",IF(COUNTA(D268:H268)&lt;&gt;COUNT(D268:H268),"Numbers only",IF(MIN(D268:H268)&lt;0,"No negatives",IF(AND(ISNUMBER(F268),ISNUMBER(E268),F268&lt;E268),"Target below minimum","Ready"))))))))</ns0:f>
      </ns0:c>
    </ns0:row>
    <ns0:row r="269" ht="15.75" customHeight="1">
      <ns0:c r="A269" s="226"/>
      <ns0:c r="B269" s="226"/>
      <ns0:c r="C269" s="226"/>
      <ns0:c r="D269" s="227"/>
      <ns0:c r="E269" s="226"/>
      <ns0:c r="F269" s="227"/>
      <ns0:c r="G269" s="226"/>
      <ns0:c r="H269" s="227"/>
      <ns0:c r="I269" s="83" t="str">
        <ns0:f t="shared" si="1">IF(COUNTA(A269:H269)=0,"",IF(A269="","Add product ID",IF(COUNTIF($A$4:$A$303,A269)&gt;1,"Duplicate ID",IF(OR(B269="",C269=""),"Add name and unit",IF(COUNT(D269,G269,H269)&lt;3,"Add price, opening and cost",IF(COUNTA(D269:H269)&lt;&gt;COUNT(D269:H269),"Numbers only",IF(MIN(D269:H269)&lt;0,"No negatives",IF(AND(ISNUMBER(F269),ISNUMBER(E269),F269&lt;E269),"Target below minimum","Ready"))))))))</ns0:f>
      </ns0:c>
    </ns0:row>
    <ns0:row r="270" ht="15.75" customHeight="1">
      <ns0:c r="A270" s="226"/>
      <ns0:c r="B270" s="226"/>
      <ns0:c r="C270" s="226"/>
      <ns0:c r="D270" s="227"/>
      <ns0:c r="E270" s="226"/>
      <ns0:c r="F270" s="227"/>
      <ns0:c r="G270" s="226"/>
      <ns0:c r="H270" s="227"/>
      <ns0:c r="I270" s="83" t="str">
        <ns0:f t="shared" si="1">IF(COUNTA(A270:H270)=0,"",IF(A270="","Add product ID",IF(COUNTIF($A$4:$A$303,A270)&gt;1,"Duplicate ID",IF(OR(B270="",C270=""),"Add name and unit",IF(COUNT(D270,G270,H270)&lt;3,"Add price, opening and cost",IF(COUNTA(D270:H270)&lt;&gt;COUNT(D270:H270),"Numbers only",IF(MIN(D270:H270)&lt;0,"No negatives",IF(AND(ISNUMBER(F270),ISNUMBER(E270),F270&lt;E270),"Target below minimum","Ready"))))))))</ns0:f>
      </ns0:c>
    </ns0:row>
    <ns0:row r="271" ht="15.75" customHeight="1">
      <ns0:c r="A271" s="226"/>
      <ns0:c r="B271" s="226"/>
      <ns0:c r="C271" s="226"/>
      <ns0:c r="D271" s="227"/>
      <ns0:c r="E271" s="226"/>
      <ns0:c r="F271" s="227"/>
      <ns0:c r="G271" s="226"/>
      <ns0:c r="H271" s="227"/>
      <ns0:c r="I271" s="83" t="str">
        <ns0:f t="shared" si="1">IF(COUNTA(A271:H271)=0,"",IF(A271="","Add product ID",IF(COUNTIF($A$4:$A$303,A271)&gt;1,"Duplicate ID",IF(OR(B271="",C271=""),"Add name and unit",IF(COUNT(D271,G271,H271)&lt;3,"Add price, opening and cost",IF(COUNTA(D271:H271)&lt;&gt;COUNT(D271:H271),"Numbers only",IF(MIN(D271:H271)&lt;0,"No negatives",IF(AND(ISNUMBER(F271),ISNUMBER(E271),F271&lt;E271),"Target below minimum","Ready"))))))))</ns0:f>
      </ns0:c>
    </ns0:row>
    <ns0:row r="272" ht="15.75" customHeight="1">
      <ns0:c r="A272" s="226"/>
      <ns0:c r="B272" s="226"/>
      <ns0:c r="C272" s="226"/>
      <ns0:c r="D272" s="227"/>
      <ns0:c r="E272" s="226"/>
      <ns0:c r="F272" s="227"/>
      <ns0:c r="G272" s="226"/>
      <ns0:c r="H272" s="227"/>
      <ns0:c r="I272" s="83" t="str">
        <ns0:f t="shared" si="1">IF(COUNTA(A272:H272)=0,"",IF(A272="","Add product ID",IF(COUNTIF($A$4:$A$303,A272)&gt;1,"Duplicate ID",IF(OR(B272="",C272=""),"Add name and unit",IF(COUNT(D272,G272,H272)&lt;3,"Add price, opening and cost",IF(COUNTA(D272:H272)&lt;&gt;COUNT(D272:H272),"Numbers only",IF(MIN(D272:H272)&lt;0,"No negatives",IF(AND(ISNUMBER(F272),ISNUMBER(E272),F272&lt;E272),"Target below minimum","Ready"))))))))</ns0:f>
      </ns0:c>
    </ns0:row>
    <ns0:row r="273" ht="15.75" customHeight="1">
      <ns0:c r="A273" s="226"/>
      <ns0:c r="B273" s="226"/>
      <ns0:c r="C273" s="226"/>
      <ns0:c r="D273" s="227"/>
      <ns0:c r="E273" s="226"/>
      <ns0:c r="F273" s="227"/>
      <ns0:c r="G273" s="226"/>
      <ns0:c r="H273" s="227"/>
      <ns0:c r="I273" s="83" t="str">
        <ns0:f t="shared" si="1">IF(COUNTA(A273:H273)=0,"",IF(A273="","Add product ID",IF(COUNTIF($A$4:$A$303,A273)&gt;1,"Duplicate ID",IF(OR(B273="",C273=""),"Add name and unit",IF(COUNT(D273,G273,H273)&lt;3,"Add price, opening and cost",IF(COUNTA(D273:H273)&lt;&gt;COUNT(D273:H273),"Numbers only",IF(MIN(D273:H273)&lt;0,"No negatives",IF(AND(ISNUMBER(F273),ISNUMBER(E273),F273&lt;E273),"Target below minimum","Ready"))))))))</ns0:f>
      </ns0:c>
    </ns0:row>
    <ns0:row r="274" ht="15.75" customHeight="1">
      <ns0:c r="A274" s="226"/>
      <ns0:c r="B274" s="226"/>
      <ns0:c r="C274" s="226"/>
      <ns0:c r="D274" s="227"/>
      <ns0:c r="E274" s="226"/>
      <ns0:c r="F274" s="227"/>
      <ns0:c r="G274" s="226"/>
      <ns0:c r="H274" s="227"/>
      <ns0:c r="I274" s="83" t="str">
        <ns0:f t="shared" si="1">IF(COUNTA(A274:H274)=0,"",IF(A274="","Add product ID",IF(COUNTIF($A$4:$A$303,A274)&gt;1,"Duplicate ID",IF(OR(B274="",C274=""),"Add name and unit",IF(COUNT(D274,G274,H274)&lt;3,"Add price, opening and cost",IF(COUNTA(D274:H274)&lt;&gt;COUNT(D274:H274),"Numbers only",IF(MIN(D274:H274)&lt;0,"No negatives",IF(AND(ISNUMBER(F274),ISNUMBER(E274),F274&lt;E274),"Target below minimum","Ready"))))))))</ns0:f>
      </ns0:c>
    </ns0:row>
    <ns0:row r="275" ht="15.75" customHeight="1">
      <ns0:c r="A275" s="226"/>
      <ns0:c r="B275" s="226"/>
      <ns0:c r="C275" s="226"/>
      <ns0:c r="D275" s="227"/>
      <ns0:c r="E275" s="226"/>
      <ns0:c r="F275" s="227"/>
      <ns0:c r="G275" s="226"/>
      <ns0:c r="H275" s="227"/>
      <ns0:c r="I275" s="83" t="str">
        <ns0:f t="shared" si="1">IF(COUNTA(A275:H275)=0,"",IF(A275="","Add product ID",IF(COUNTIF($A$4:$A$303,A275)&gt;1,"Duplicate ID",IF(OR(B275="",C275=""),"Add name and unit",IF(COUNT(D275,G275,H275)&lt;3,"Add price, opening and cost",IF(COUNTA(D275:H275)&lt;&gt;COUNT(D275:H275),"Numbers only",IF(MIN(D275:H275)&lt;0,"No negatives",IF(AND(ISNUMBER(F275),ISNUMBER(E275),F275&lt;E275),"Target below minimum","Ready"))))))))</ns0:f>
      </ns0:c>
    </ns0:row>
    <ns0:row r="276" ht="15.75" customHeight="1">
      <ns0:c r="A276" s="226"/>
      <ns0:c r="B276" s="226"/>
      <ns0:c r="C276" s="226"/>
      <ns0:c r="D276" s="227"/>
      <ns0:c r="E276" s="226"/>
      <ns0:c r="F276" s="227"/>
      <ns0:c r="G276" s="226"/>
      <ns0:c r="H276" s="227"/>
      <ns0:c r="I276" s="83" t="str">
        <ns0:f t="shared" si="1">IF(COUNTA(A276:H276)=0,"",IF(A276="","Add product ID",IF(COUNTIF($A$4:$A$303,A276)&gt;1,"Duplicate ID",IF(OR(B276="",C276=""),"Add name and unit",IF(COUNT(D276,G276,H276)&lt;3,"Add price, opening and cost",IF(COUNTA(D276:H276)&lt;&gt;COUNT(D276:H276),"Numbers only",IF(MIN(D276:H276)&lt;0,"No negatives",IF(AND(ISNUMBER(F276),ISNUMBER(E276),F276&lt;E276),"Target below minimum","Ready"))))))))</ns0:f>
      </ns0:c>
    </ns0:row>
    <ns0:row r="277" ht="15.75" customHeight="1">
      <ns0:c r="A277" s="226"/>
      <ns0:c r="B277" s="226"/>
      <ns0:c r="C277" s="226"/>
      <ns0:c r="D277" s="227"/>
      <ns0:c r="E277" s="226"/>
      <ns0:c r="F277" s="227"/>
      <ns0:c r="G277" s="226"/>
      <ns0:c r="H277" s="227"/>
      <ns0:c r="I277" s="83" t="str">
        <ns0:f t="shared" si="1">IF(COUNTA(A277:H277)=0,"",IF(A277="","Add product ID",IF(COUNTIF($A$4:$A$303,A277)&gt;1,"Duplicate ID",IF(OR(B277="",C277=""),"Add name and unit",IF(COUNT(D277,G277,H277)&lt;3,"Add price, opening and cost",IF(COUNTA(D277:H277)&lt;&gt;COUNT(D277:H277),"Numbers only",IF(MIN(D277:H277)&lt;0,"No negatives",IF(AND(ISNUMBER(F277),ISNUMBER(E277),F277&lt;E277),"Target below minimum","Ready"))))))))</ns0:f>
      </ns0:c>
    </ns0:row>
    <ns0:row r="278" ht="15.75" customHeight="1">
      <ns0:c r="A278" s="226"/>
      <ns0:c r="B278" s="226"/>
      <ns0:c r="C278" s="226"/>
      <ns0:c r="D278" s="227"/>
      <ns0:c r="E278" s="226"/>
      <ns0:c r="F278" s="227"/>
      <ns0:c r="G278" s="226"/>
      <ns0:c r="H278" s="227"/>
      <ns0:c r="I278" s="83" t="str">
        <ns0:f t="shared" si="1">IF(COUNTA(A278:H278)=0,"",IF(A278="","Add product ID",IF(COUNTIF($A$4:$A$303,A278)&gt;1,"Duplicate ID",IF(OR(B278="",C278=""),"Add name and unit",IF(COUNT(D278,G278,H278)&lt;3,"Add price, opening and cost",IF(COUNTA(D278:H278)&lt;&gt;COUNT(D278:H278),"Numbers only",IF(MIN(D278:H278)&lt;0,"No negatives",IF(AND(ISNUMBER(F278),ISNUMBER(E278),F278&lt;E278),"Target below minimum","Ready"))))))))</ns0:f>
      </ns0:c>
    </ns0:row>
    <ns0:row r="279" ht="15.75" customHeight="1">
      <ns0:c r="A279" s="226"/>
      <ns0:c r="B279" s="226"/>
      <ns0:c r="C279" s="226"/>
      <ns0:c r="D279" s="227"/>
      <ns0:c r="E279" s="226"/>
      <ns0:c r="F279" s="227"/>
      <ns0:c r="G279" s="226"/>
      <ns0:c r="H279" s="227"/>
      <ns0:c r="I279" s="83" t="str">
        <ns0:f t="shared" si="1">IF(COUNTA(A279:H279)=0,"",IF(A279="","Add product ID",IF(COUNTIF($A$4:$A$303,A279)&gt;1,"Duplicate ID",IF(OR(B279="",C279=""),"Add name and unit",IF(COUNT(D279,G279,H279)&lt;3,"Add price, opening and cost",IF(COUNTA(D279:H279)&lt;&gt;COUNT(D279:H279),"Numbers only",IF(MIN(D279:H279)&lt;0,"No negatives",IF(AND(ISNUMBER(F279),ISNUMBER(E279),F279&lt;E279),"Target below minimum","Ready"))))))))</ns0:f>
      </ns0:c>
    </ns0:row>
    <ns0:row r="280" ht="15.75" customHeight="1">
      <ns0:c r="A280" s="226"/>
      <ns0:c r="B280" s="226"/>
      <ns0:c r="C280" s="226"/>
      <ns0:c r="D280" s="227"/>
      <ns0:c r="E280" s="226"/>
      <ns0:c r="F280" s="227"/>
      <ns0:c r="G280" s="226"/>
      <ns0:c r="H280" s="227"/>
      <ns0:c r="I280" s="83" t="str">
        <ns0:f t="shared" si="1">IF(COUNTA(A280:H280)=0,"",IF(A280="","Add product ID",IF(COUNTIF($A$4:$A$303,A280)&gt;1,"Duplicate ID",IF(OR(B280="",C280=""),"Add name and unit",IF(COUNT(D280,G280,H280)&lt;3,"Add price, opening and cost",IF(COUNTA(D280:H280)&lt;&gt;COUNT(D280:H280),"Numbers only",IF(MIN(D280:H280)&lt;0,"No negatives",IF(AND(ISNUMBER(F280),ISNUMBER(E280),F280&lt;E280),"Target below minimum","Ready"))))))))</ns0:f>
      </ns0:c>
    </ns0:row>
    <ns0:row r="281" ht="15.75" customHeight="1">
      <ns0:c r="A281" s="226"/>
      <ns0:c r="B281" s="226"/>
      <ns0:c r="C281" s="226"/>
      <ns0:c r="D281" s="227"/>
      <ns0:c r="E281" s="226"/>
      <ns0:c r="F281" s="227"/>
      <ns0:c r="G281" s="226"/>
      <ns0:c r="H281" s="227"/>
      <ns0:c r="I281" s="83" t="str">
        <ns0:f t="shared" si="1">IF(COUNTA(A281:H281)=0,"",IF(A281="","Add product ID",IF(COUNTIF($A$4:$A$303,A281)&gt;1,"Duplicate ID",IF(OR(B281="",C281=""),"Add name and unit",IF(COUNT(D281,G281,H281)&lt;3,"Add price, opening and cost",IF(COUNTA(D281:H281)&lt;&gt;COUNT(D281:H281),"Numbers only",IF(MIN(D281:H281)&lt;0,"No negatives",IF(AND(ISNUMBER(F281),ISNUMBER(E281),F281&lt;E281),"Target below minimum","Ready"))))))))</ns0:f>
      </ns0:c>
    </ns0:row>
    <ns0:row r="282" ht="15.75" customHeight="1">
      <ns0:c r="A282" s="226"/>
      <ns0:c r="B282" s="226"/>
      <ns0:c r="C282" s="226"/>
      <ns0:c r="D282" s="227"/>
      <ns0:c r="E282" s="226"/>
      <ns0:c r="F282" s="227"/>
      <ns0:c r="G282" s="226"/>
      <ns0:c r="H282" s="227"/>
      <ns0:c r="I282" s="83" t="str">
        <ns0:f t="shared" si="1">IF(COUNTA(A282:H282)=0,"",IF(A282="","Add product ID",IF(COUNTIF($A$4:$A$303,A282)&gt;1,"Duplicate ID",IF(OR(B282="",C282=""),"Add name and unit",IF(COUNT(D282,G282,H282)&lt;3,"Add price, opening and cost",IF(COUNTA(D282:H282)&lt;&gt;COUNT(D282:H282),"Numbers only",IF(MIN(D282:H282)&lt;0,"No negatives",IF(AND(ISNUMBER(F282),ISNUMBER(E282),F282&lt;E282),"Target below minimum","Ready"))))))))</ns0:f>
      </ns0:c>
    </ns0:row>
    <ns0:row r="283" ht="15.75" customHeight="1">
      <ns0:c r="A283" s="226"/>
      <ns0:c r="B283" s="226"/>
      <ns0:c r="C283" s="226"/>
      <ns0:c r="D283" s="227"/>
      <ns0:c r="E283" s="226"/>
      <ns0:c r="F283" s="227"/>
      <ns0:c r="G283" s="226"/>
      <ns0:c r="H283" s="227"/>
      <ns0:c r="I283" s="83" t="str">
        <ns0:f t="shared" si="1">IF(COUNTA(A283:H283)=0,"",IF(A283="","Add product ID",IF(COUNTIF($A$4:$A$303,A283)&gt;1,"Duplicate ID",IF(OR(B283="",C283=""),"Add name and unit",IF(COUNT(D283,G283,H283)&lt;3,"Add price, opening and cost",IF(COUNTA(D283:H283)&lt;&gt;COUNT(D283:H283),"Numbers only",IF(MIN(D283:H283)&lt;0,"No negatives",IF(AND(ISNUMBER(F283),ISNUMBER(E283),F283&lt;E283),"Target below minimum","Ready"))))))))</ns0:f>
      </ns0:c>
    </ns0:row>
    <ns0:row r="284" ht="15.75" customHeight="1">
      <ns0:c r="A284" s="226"/>
      <ns0:c r="B284" s="226"/>
      <ns0:c r="C284" s="226"/>
      <ns0:c r="D284" s="227"/>
      <ns0:c r="E284" s="226"/>
      <ns0:c r="F284" s="227"/>
      <ns0:c r="G284" s="226"/>
      <ns0:c r="H284" s="227"/>
      <ns0:c r="I284" s="83" t="str">
        <ns0:f t="shared" si="1">IF(COUNTA(A284:H284)=0,"",IF(A284="","Add product ID",IF(COUNTIF($A$4:$A$303,A284)&gt;1,"Duplicate ID",IF(OR(B284="",C284=""),"Add name and unit",IF(COUNT(D284,G284,H284)&lt;3,"Add price, opening and cost",IF(COUNTA(D284:H284)&lt;&gt;COUNT(D284:H284),"Numbers only",IF(MIN(D284:H284)&lt;0,"No negatives",IF(AND(ISNUMBER(F284),ISNUMBER(E284),F284&lt;E284),"Target below minimum","Ready"))))))))</ns0:f>
      </ns0:c>
    </ns0:row>
    <ns0:row r="285" ht="15.75" customHeight="1">
      <ns0:c r="A285" s="226"/>
      <ns0:c r="B285" s="226"/>
      <ns0:c r="C285" s="226"/>
      <ns0:c r="D285" s="227"/>
      <ns0:c r="E285" s="226"/>
      <ns0:c r="F285" s="227"/>
      <ns0:c r="G285" s="226"/>
      <ns0:c r="H285" s="227"/>
      <ns0:c r="I285" s="83" t="str">
        <ns0:f t="shared" si="1">IF(COUNTA(A285:H285)=0,"",IF(A285="","Add product ID",IF(COUNTIF($A$4:$A$303,A285)&gt;1,"Duplicate ID",IF(OR(B285="",C285=""),"Add name and unit",IF(COUNT(D285,G285,H285)&lt;3,"Add price, opening and cost",IF(COUNTA(D285:H285)&lt;&gt;COUNT(D285:H285),"Numbers only",IF(MIN(D285:H285)&lt;0,"No negatives",IF(AND(ISNUMBER(F285),ISNUMBER(E285),F285&lt;E285),"Target below minimum","Ready"))))))))</ns0:f>
      </ns0:c>
    </ns0:row>
    <ns0:row r="286" ht="15.75" customHeight="1">
      <ns0:c r="A286" s="226"/>
      <ns0:c r="B286" s="226"/>
      <ns0:c r="C286" s="226"/>
      <ns0:c r="D286" s="227"/>
      <ns0:c r="E286" s="226"/>
      <ns0:c r="F286" s="227"/>
      <ns0:c r="G286" s="226"/>
      <ns0:c r="H286" s="227"/>
      <ns0:c r="I286" s="83" t="str">
        <ns0:f t="shared" si="1">IF(COUNTA(A286:H286)=0,"",IF(A286="","Add product ID",IF(COUNTIF($A$4:$A$303,A286)&gt;1,"Duplicate ID",IF(OR(B286="",C286=""),"Add name and unit",IF(COUNT(D286,G286,H286)&lt;3,"Add price, opening and cost",IF(COUNTA(D286:H286)&lt;&gt;COUNT(D286:H286),"Numbers only",IF(MIN(D286:H286)&lt;0,"No negatives",IF(AND(ISNUMBER(F286),ISNUMBER(E286),F286&lt;E286),"Target below minimum","Ready"))))))))</ns0:f>
      </ns0:c>
    </ns0:row>
    <ns0:row r="287" ht="15.75" customHeight="1">
      <ns0:c r="A287" s="226"/>
      <ns0:c r="B287" s="226"/>
      <ns0:c r="C287" s="226"/>
      <ns0:c r="D287" s="227"/>
      <ns0:c r="E287" s="226"/>
      <ns0:c r="F287" s="227"/>
      <ns0:c r="G287" s="226"/>
      <ns0:c r="H287" s="227"/>
      <ns0:c r="I287" s="83" t="str">
        <ns0:f t="shared" si="1">IF(COUNTA(A287:H287)=0,"",IF(A287="","Add product ID",IF(COUNTIF($A$4:$A$303,A287)&gt;1,"Duplicate ID",IF(OR(B287="",C287=""),"Add name and unit",IF(COUNT(D287,G287,H287)&lt;3,"Add price, opening and cost",IF(COUNTA(D287:H287)&lt;&gt;COUNT(D287:H287),"Numbers only",IF(MIN(D287:H287)&lt;0,"No negatives",IF(AND(ISNUMBER(F287),ISNUMBER(E287),F287&lt;E287),"Target below minimum","Ready"))))))))</ns0:f>
      </ns0:c>
    </ns0:row>
    <ns0:row r="288" ht="15.75" customHeight="1">
      <ns0:c r="A288" s="226"/>
      <ns0:c r="B288" s="226"/>
      <ns0:c r="C288" s="226"/>
      <ns0:c r="D288" s="227"/>
      <ns0:c r="E288" s="226"/>
      <ns0:c r="F288" s="227"/>
      <ns0:c r="G288" s="226"/>
      <ns0:c r="H288" s="227"/>
      <ns0:c r="I288" s="83" t="str">
        <ns0:f t="shared" si="1">IF(COUNTA(A288:H288)=0,"",IF(A288="","Add product ID",IF(COUNTIF($A$4:$A$303,A288)&gt;1,"Duplicate ID",IF(OR(B288="",C288=""),"Add name and unit",IF(COUNT(D288,G288,H288)&lt;3,"Add price, opening and cost",IF(COUNTA(D288:H288)&lt;&gt;COUNT(D288:H288),"Numbers only",IF(MIN(D288:H288)&lt;0,"No negatives",IF(AND(ISNUMBER(F288),ISNUMBER(E288),F288&lt;E288),"Target below minimum","Ready"))))))))</ns0:f>
      </ns0:c>
    </ns0:row>
    <ns0:row r="289" ht="15.75" customHeight="1">
      <ns0:c r="A289" s="226"/>
      <ns0:c r="B289" s="226"/>
      <ns0:c r="C289" s="226"/>
      <ns0:c r="D289" s="227"/>
      <ns0:c r="E289" s="226"/>
      <ns0:c r="F289" s="227"/>
      <ns0:c r="G289" s="226"/>
      <ns0:c r="H289" s="227"/>
      <ns0:c r="I289" s="83" t="str">
        <ns0:f t="shared" si="1">IF(COUNTA(A289:H289)=0,"",IF(A289="","Add product ID",IF(COUNTIF($A$4:$A$303,A289)&gt;1,"Duplicate ID",IF(OR(B289="",C289=""),"Add name and unit",IF(COUNT(D289,G289,H289)&lt;3,"Add price, opening and cost",IF(COUNTA(D289:H289)&lt;&gt;COUNT(D289:H289),"Numbers only",IF(MIN(D289:H289)&lt;0,"No negatives",IF(AND(ISNUMBER(F289),ISNUMBER(E289),F289&lt;E289),"Target below minimum","Ready"))))))))</ns0:f>
      </ns0:c>
    </ns0:row>
    <ns0:row r="290" ht="15.75" customHeight="1">
      <ns0:c r="A290" s="226"/>
      <ns0:c r="B290" s="226"/>
      <ns0:c r="C290" s="226"/>
      <ns0:c r="D290" s="227"/>
      <ns0:c r="E290" s="226"/>
      <ns0:c r="F290" s="227"/>
      <ns0:c r="G290" s="226"/>
      <ns0:c r="H290" s="227"/>
      <ns0:c r="I290" s="83" t="str">
        <ns0:f t="shared" si="1">IF(COUNTA(A290:H290)=0,"",IF(A290="","Add product ID",IF(COUNTIF($A$4:$A$303,A290)&gt;1,"Duplicate ID",IF(OR(B290="",C290=""),"Add name and unit",IF(COUNT(D290,G290,H290)&lt;3,"Add price, opening and cost",IF(COUNTA(D290:H290)&lt;&gt;COUNT(D290:H290),"Numbers only",IF(MIN(D290:H290)&lt;0,"No negatives",IF(AND(ISNUMBER(F290),ISNUMBER(E290),F290&lt;E290),"Target below minimum","Ready"))))))))</ns0:f>
      </ns0:c>
    </ns0:row>
    <ns0:row r="291" ht="15.75" customHeight="1">
      <ns0:c r="A291" s="226"/>
      <ns0:c r="B291" s="226"/>
      <ns0:c r="C291" s="226"/>
      <ns0:c r="D291" s="227"/>
      <ns0:c r="E291" s="226"/>
      <ns0:c r="F291" s="227"/>
      <ns0:c r="G291" s="226"/>
      <ns0:c r="H291" s="227"/>
      <ns0:c r="I291" s="83" t="str">
        <ns0:f t="shared" si="1">IF(COUNTA(A291:H291)=0,"",IF(A291="","Add product ID",IF(COUNTIF($A$4:$A$303,A291)&gt;1,"Duplicate ID",IF(OR(B291="",C291=""),"Add name and unit",IF(COUNT(D291,G291,H291)&lt;3,"Add price, opening and cost",IF(COUNTA(D291:H291)&lt;&gt;COUNT(D291:H291),"Numbers only",IF(MIN(D291:H291)&lt;0,"No negatives",IF(AND(ISNUMBER(F291),ISNUMBER(E291),F291&lt;E291),"Target below minimum","Ready"))))))))</ns0:f>
      </ns0:c>
    </ns0:row>
    <ns0:row r="292" ht="15.75" customHeight="1">
      <ns0:c r="A292" s="226"/>
      <ns0:c r="B292" s="226"/>
      <ns0:c r="C292" s="226"/>
      <ns0:c r="D292" s="227"/>
      <ns0:c r="E292" s="226"/>
      <ns0:c r="F292" s="227"/>
      <ns0:c r="G292" s="226"/>
      <ns0:c r="H292" s="227"/>
      <ns0:c r="I292" s="83" t="str">
        <ns0:f t="shared" si="1">IF(COUNTA(A292:H292)=0,"",IF(A292="","Add product ID",IF(COUNTIF($A$4:$A$303,A292)&gt;1,"Duplicate ID",IF(OR(B292="",C292=""),"Add name and unit",IF(COUNT(D292,G292,H292)&lt;3,"Add price, opening and cost",IF(COUNTA(D292:H292)&lt;&gt;COUNT(D292:H292),"Numbers only",IF(MIN(D292:H292)&lt;0,"No negatives",IF(AND(ISNUMBER(F292),ISNUMBER(E292),F292&lt;E292),"Target below minimum","Ready"))))))))</ns0:f>
      </ns0:c>
    </ns0:row>
    <ns0:row r="293" ht="15.75" customHeight="1">
      <ns0:c r="A293" s="226"/>
      <ns0:c r="B293" s="226"/>
      <ns0:c r="C293" s="226"/>
      <ns0:c r="D293" s="227"/>
      <ns0:c r="E293" s="226"/>
      <ns0:c r="F293" s="227"/>
      <ns0:c r="G293" s="226"/>
      <ns0:c r="H293" s="227"/>
      <ns0:c r="I293" s="83" t="str">
        <ns0:f t="shared" si="1">IF(COUNTA(A293:H293)=0,"",IF(A293="","Add product ID",IF(COUNTIF($A$4:$A$303,A293)&gt;1,"Duplicate ID",IF(OR(B293="",C293=""),"Add name and unit",IF(COUNT(D293,G293,H293)&lt;3,"Add price, opening and cost",IF(COUNTA(D293:H293)&lt;&gt;COUNT(D293:H293),"Numbers only",IF(MIN(D293:H293)&lt;0,"No negatives",IF(AND(ISNUMBER(F293),ISNUMBER(E293),F293&lt;E293),"Target below minimum","Ready"))))))))</ns0:f>
      </ns0:c>
    </ns0:row>
    <ns0:row r="294" ht="15.75" customHeight="1">
      <ns0:c r="A294" s="226"/>
      <ns0:c r="B294" s="226"/>
      <ns0:c r="C294" s="226"/>
      <ns0:c r="D294" s="227"/>
      <ns0:c r="E294" s="226"/>
      <ns0:c r="F294" s="227"/>
      <ns0:c r="G294" s="226"/>
      <ns0:c r="H294" s="227"/>
      <ns0:c r="I294" s="83" t="str">
        <ns0:f t="shared" si="1">IF(COUNTA(A294:H294)=0,"",IF(A294="","Add product ID",IF(COUNTIF($A$4:$A$303,A294)&gt;1,"Duplicate ID",IF(OR(B294="",C294=""),"Add name and unit",IF(COUNT(D294,G294,H294)&lt;3,"Add price, opening and cost",IF(COUNTA(D294:H294)&lt;&gt;COUNT(D294:H294),"Numbers only",IF(MIN(D294:H294)&lt;0,"No negatives",IF(AND(ISNUMBER(F294),ISNUMBER(E294),F294&lt;E294),"Target below minimum","Ready"))))))))</ns0:f>
      </ns0:c>
    </ns0:row>
    <ns0:row r="295" ht="15.75" customHeight="1">
      <ns0:c r="A295" s="226"/>
      <ns0:c r="B295" s="226"/>
      <ns0:c r="C295" s="226"/>
      <ns0:c r="D295" s="227"/>
      <ns0:c r="E295" s="226"/>
      <ns0:c r="F295" s="227"/>
      <ns0:c r="G295" s="226"/>
      <ns0:c r="H295" s="227"/>
      <ns0:c r="I295" s="83" t="str">
        <ns0:f t="shared" si="1">IF(COUNTA(A295:H295)=0,"",IF(A295="","Add product ID",IF(COUNTIF($A$4:$A$303,A295)&gt;1,"Duplicate ID",IF(OR(B295="",C295=""),"Add name and unit",IF(COUNT(D295,G295,H295)&lt;3,"Add price, opening and cost",IF(COUNTA(D295:H295)&lt;&gt;COUNT(D295:H295),"Numbers only",IF(MIN(D295:H295)&lt;0,"No negatives",IF(AND(ISNUMBER(F295),ISNUMBER(E295),F295&lt;E295),"Target below minimum","Ready"))))))))</ns0:f>
      </ns0:c>
    </ns0:row>
    <ns0:row r="296" ht="15.75" customHeight="1">
      <ns0:c r="A296" s="226"/>
      <ns0:c r="B296" s="226"/>
      <ns0:c r="C296" s="226"/>
      <ns0:c r="D296" s="227"/>
      <ns0:c r="E296" s="226"/>
      <ns0:c r="F296" s="227"/>
      <ns0:c r="G296" s="226"/>
      <ns0:c r="H296" s="227"/>
      <ns0:c r="I296" s="83" t="str">
        <ns0:f t="shared" si="1">IF(COUNTA(A296:H296)=0,"",IF(A296="","Add product ID",IF(COUNTIF($A$4:$A$303,A296)&gt;1,"Duplicate ID",IF(OR(B296="",C296=""),"Add name and unit",IF(COUNT(D296,G296,H296)&lt;3,"Add price, opening and cost",IF(COUNTA(D296:H296)&lt;&gt;COUNT(D296:H296),"Numbers only",IF(MIN(D296:H296)&lt;0,"No negatives",IF(AND(ISNUMBER(F296),ISNUMBER(E296),F296&lt;E296),"Target below minimum","Ready"))))))))</ns0:f>
      </ns0:c>
    </ns0:row>
    <ns0:row r="297" ht="15.75" customHeight="1">
      <ns0:c r="A297" s="226"/>
      <ns0:c r="B297" s="226"/>
      <ns0:c r="C297" s="226"/>
      <ns0:c r="D297" s="227"/>
      <ns0:c r="E297" s="226"/>
      <ns0:c r="F297" s="227"/>
      <ns0:c r="G297" s="226"/>
      <ns0:c r="H297" s="227"/>
      <ns0:c r="I297" s="83" t="str">
        <ns0:f t="shared" si="1">IF(COUNTA(A297:H297)=0,"",IF(A297="","Add product ID",IF(COUNTIF($A$4:$A$303,A297)&gt;1,"Duplicate ID",IF(OR(B297="",C297=""),"Add name and unit",IF(COUNT(D297,G297,H297)&lt;3,"Add price, opening and cost",IF(COUNTA(D297:H297)&lt;&gt;COUNT(D297:H297),"Numbers only",IF(MIN(D297:H297)&lt;0,"No negatives",IF(AND(ISNUMBER(F297),ISNUMBER(E297),F297&lt;E297),"Target below minimum","Ready"))))))))</ns0:f>
      </ns0:c>
    </ns0:row>
    <ns0:row r="298" ht="15.75" customHeight="1">
      <ns0:c r="A298" s="226"/>
      <ns0:c r="B298" s="226"/>
      <ns0:c r="C298" s="226"/>
      <ns0:c r="D298" s="227"/>
      <ns0:c r="E298" s="226"/>
      <ns0:c r="F298" s="227"/>
      <ns0:c r="G298" s="226"/>
      <ns0:c r="H298" s="227"/>
      <ns0:c r="I298" s="83" t="str">
        <ns0:f t="shared" si="1">IF(COUNTA(A298:H298)=0,"",IF(A298="","Add product ID",IF(COUNTIF($A$4:$A$303,A298)&gt;1,"Duplicate ID",IF(OR(B298="",C298=""),"Add name and unit",IF(COUNT(D298,G298,H298)&lt;3,"Add price, opening and cost",IF(COUNTA(D298:H298)&lt;&gt;COUNT(D298:H298),"Numbers only",IF(MIN(D298:H298)&lt;0,"No negatives",IF(AND(ISNUMBER(F298),ISNUMBER(E298),F298&lt;E298),"Target below minimum","Ready"))))))))</ns0:f>
      </ns0:c>
    </ns0:row>
    <ns0:row r="299" ht="15.75" customHeight="1">
      <ns0:c r="A299" s="226"/>
      <ns0:c r="B299" s="226"/>
      <ns0:c r="C299" s="226"/>
      <ns0:c r="D299" s="227"/>
      <ns0:c r="E299" s="226"/>
      <ns0:c r="F299" s="227"/>
      <ns0:c r="G299" s="226"/>
      <ns0:c r="H299" s="227"/>
      <ns0:c r="I299" s="83" t="str">
        <ns0:f t="shared" si="1">IF(COUNTA(A299:H299)=0,"",IF(A299="","Add product ID",IF(COUNTIF($A$4:$A$303,A299)&gt;1,"Duplicate ID",IF(OR(B299="",C299=""),"Add name and unit",IF(COUNT(D299,G299,H299)&lt;3,"Add price, opening and cost",IF(COUNTA(D299:H299)&lt;&gt;COUNT(D299:H299),"Numbers only",IF(MIN(D299:H299)&lt;0,"No negatives",IF(AND(ISNUMBER(F299),ISNUMBER(E299),F299&lt;E299),"Target below minimum","Ready"))))))))</ns0:f>
      </ns0:c>
    </ns0:row>
    <ns0:row r="300" ht="15.75" customHeight="1">
      <ns0:c r="A300" s="226"/>
      <ns0:c r="B300" s="226"/>
      <ns0:c r="C300" s="226"/>
      <ns0:c r="D300" s="227"/>
      <ns0:c r="E300" s="226"/>
      <ns0:c r="F300" s="227"/>
      <ns0:c r="G300" s="226"/>
      <ns0:c r="H300" s="227"/>
      <ns0:c r="I300" s="83" t="str">
        <ns0:f t="shared" si="1">IF(COUNTA(A300:H300)=0,"",IF(A300="","Add product ID",IF(COUNTIF($A$4:$A$303,A300)&gt;1,"Duplicate ID",IF(OR(B300="",C300=""),"Add name and unit",IF(COUNT(D300,G300,H300)&lt;3,"Add price, opening and cost",IF(COUNTA(D300:H300)&lt;&gt;COUNT(D300:H300),"Numbers only",IF(MIN(D300:H300)&lt;0,"No negatives",IF(AND(ISNUMBER(F300),ISNUMBER(E300),F300&lt;E300),"Target below minimum","Ready"))))))))</ns0:f>
      </ns0:c>
    </ns0:row>
    <ns0:row r="301" ht="15.75" customHeight="1">
      <ns0:c r="A301" s="226"/>
      <ns0:c r="B301" s="226"/>
      <ns0:c r="C301" s="226"/>
      <ns0:c r="D301" s="227"/>
      <ns0:c r="E301" s="226"/>
      <ns0:c r="F301" s="227"/>
      <ns0:c r="G301" s="226"/>
      <ns0:c r="H301" s="227"/>
      <ns0:c r="I301" s="83" t="str">
        <ns0:f t="shared" si="1">IF(COUNTA(A301:H301)=0,"",IF(A301="","Add product ID",IF(COUNTIF($A$4:$A$303,A301)&gt;1,"Duplicate ID",IF(OR(B301="",C301=""),"Add name and unit",IF(COUNT(D301,G301,H301)&lt;3,"Add price, opening and cost",IF(COUNTA(D301:H301)&lt;&gt;COUNT(D301:H301),"Numbers only",IF(MIN(D301:H301)&lt;0,"No negatives",IF(AND(ISNUMBER(F301),ISNUMBER(E301),F301&lt;E301),"Target below minimum","Ready"))))))))</ns0:f>
      </ns0:c>
    </ns0:row>
    <ns0:row r="302" ht="15.75" customHeight="1">
      <ns0:c r="A302" s="226"/>
      <ns0:c r="B302" s="226"/>
      <ns0:c r="C302" s="226"/>
      <ns0:c r="D302" s="227"/>
      <ns0:c r="E302" s="226"/>
      <ns0:c r="F302" s="227"/>
      <ns0:c r="G302" s="226"/>
      <ns0:c r="H302" s="227"/>
      <ns0:c r="I302" s="83" t="str">
        <ns0:f t="shared" si="1">IF(COUNTA(A302:H302)=0,"",IF(A302="","Add product ID",IF(COUNTIF($A$4:$A$303,A302)&gt;1,"Duplicate ID",IF(OR(B302="",C302=""),"Add name and unit",IF(COUNT(D302,G302,H302)&lt;3,"Add price, opening and cost",IF(COUNTA(D302:H302)&lt;&gt;COUNT(D302:H302),"Numbers only",IF(MIN(D302:H302)&lt;0,"No negatives",IF(AND(ISNUMBER(F302),ISNUMBER(E302),F302&lt;E302),"Target below minimum","Ready"))))))))</ns0:f>
      </ns0:c>
    </ns0:row>
    <ns0:row r="303" ht="15.75" customHeight="1">
      <ns0:c r="A303" s="226"/>
      <ns0:c r="B303" s="226"/>
      <ns0:c r="C303" s="226"/>
      <ns0:c r="D303" s="227"/>
      <ns0:c r="E303" s="226"/>
      <ns0:c r="F303" s="227"/>
      <ns0:c r="G303" s="226"/>
      <ns0:c r="H303" s="227"/>
      <ns0:c r="I303" s="83" t="str">
        <ns0:f t="shared" si="1">IF(COUNTA(A303:H303)=0,"",IF(A303="","Add product ID",IF(COUNTIF($A$4:$A$303,A303)&gt;1,"Duplicate ID",IF(OR(B303="",C303=""),"Add name and unit",IF(COUNT(D303,G303,H303)&lt;3,"Add price, opening and cost",IF(COUNTA(D303:H303)&lt;&gt;COUNT(D303:H303),"Numbers only",IF(MIN(D303:H303)&lt;0,"No negatives",IF(AND(ISNUMBER(F303),ISNUMBER(E303),F303&lt;E303),"Target below minimum","Ready"))))))))</ns0:f>
      </ns0:c>
    </ns0:row>
    <ns0:row r="304" ht="15.75" customHeight="1"/>
    <ns0:row r="305" ht="15.75" customHeight="1"/>
    <ns0:row r="306" ht="15.75" customHeight="1"/>
    <ns0:row r="307" ht="15.75" customHeight="1"/>
    <ns0:row r="308" ht="15.75" customHeight="1"/>
    <ns0:row r="309" ht="15.75" customHeight="1"/>
    <ns0:row r="310" ht="15.75" customHeight="1"/>
    <ns0:row r="311" ht="15.75" customHeight="1"/>
    <ns0:row r="312" ht="15.75" customHeight="1"/>
    <ns0:row r="313" ht="15.75" customHeight="1"/>
    <ns0:row r="314" ht="15.75" customHeight="1"/>
    <ns0:row r="315" ht="15.75" customHeight="1"/>
    <ns0:row r="316" ht="15.75" customHeight="1"/>
    <ns0:row r="317" ht="15.75" customHeight="1"/>
    <ns0:row r="318" ht="15.75" customHeight="1"/>
    <ns0:row r="319" ht="15.75" customHeight="1"/>
    <ns0:row r="320" ht="15.75" customHeight="1"/>
    <ns0:row r="321" ht="15.75" customHeight="1"/>
    <ns0:row r="322" ht="15.75" customHeight="1"/>
    <ns0:row r="323" ht="15.75" customHeight="1"/>
    <ns0:row r="324" ht="15.75" customHeight="1"/>
    <ns0:row r="325" ht="15.75" customHeight="1"/>
    <ns0:row r="326" ht="15.75" customHeight="1"/>
    <ns0:row r="327" ht="15.75" customHeight="1"/>
    <ns0:row r="328" ht="15.75" customHeight="1"/>
    <ns0:row r="329" ht="15.75" customHeight="1"/>
    <ns0:row r="330" ht="15.75" customHeight="1"/>
    <ns0:row r="331" ht="15.75" customHeight="1"/>
    <ns0:row r="332" ht="15.75" customHeight="1"/>
    <ns0:row r="333" ht="15.75" customHeight="1"/>
    <ns0:row r="334" ht="15.75" customHeight="1"/>
    <ns0:row r="335" ht="15.75" customHeight="1"/>
    <ns0:row r="336" ht="15.75" customHeight="1"/>
    <ns0:row r="337" ht="15.75" customHeight="1"/>
    <ns0:row r="338" ht="15.75" customHeight="1"/>
    <ns0:row r="339" ht="15.75" customHeight="1"/>
    <ns0:row r="340" ht="15.75" customHeight="1"/>
    <ns0:row r="341" ht="15.75" customHeight="1"/>
    <ns0:row r="342" ht="15.75" customHeight="1"/>
    <ns0:row r="343" ht="15.75" customHeight="1"/>
    <ns0:row r="344" ht="15.75" customHeight="1"/>
    <ns0:row r="345" ht="15.75" customHeight="1"/>
    <ns0:row r="346" ht="15.75" customHeight="1"/>
    <ns0:row r="347" ht="15.75" customHeight="1"/>
    <ns0:row r="348" ht="15.75" customHeight="1"/>
    <ns0:row r="349" ht="15.75" customHeight="1"/>
    <ns0:row r="350" ht="15.75" customHeight="1"/>
    <ns0:row r="351" ht="15.75" customHeight="1"/>
    <ns0:row r="352" ht="15.75" customHeight="1"/>
    <ns0:row r="353" ht="15.75" customHeight="1"/>
    <ns0:row r="354" ht="15.75" customHeight="1"/>
    <ns0:row r="355" ht="15.75" customHeight="1"/>
    <ns0:row r="356" ht="15.75" customHeight="1"/>
    <ns0:row r="357" ht="15.75" customHeight="1"/>
    <ns0:row r="358" ht="15.75" customHeight="1"/>
    <ns0:row r="359" ht="15.75" customHeight="1"/>
    <ns0:row r="360" ht="15.75" customHeight="1"/>
    <ns0:row r="361" ht="15.75" customHeight="1"/>
    <ns0:row r="362" ht="15.75" customHeight="1"/>
    <ns0:row r="363" ht="15.75" customHeight="1"/>
    <ns0:row r="364" ht="15.75" customHeight="1"/>
    <ns0:row r="365" ht="15.75" customHeight="1"/>
    <ns0:row r="366" ht="15.75" customHeight="1"/>
    <ns0:row r="367" ht="15.75" customHeight="1"/>
    <ns0:row r="368" ht="15.75" customHeight="1"/>
    <ns0:row r="369" ht="15.75" customHeight="1"/>
    <ns0:row r="370" ht="15.75" customHeight="1"/>
    <ns0:row r="371" ht="15.75" customHeight="1"/>
    <ns0:row r="372" ht="15.75" customHeight="1"/>
    <ns0:row r="373" ht="15.75" customHeight="1"/>
    <ns0:row r="374" ht="15.75" customHeight="1"/>
    <ns0:row r="375" ht="15.75" customHeight="1"/>
    <ns0:row r="376" ht="15.75" customHeight="1"/>
    <ns0:row r="377" ht="15.75" customHeight="1"/>
    <ns0:row r="378" ht="15.75" customHeight="1"/>
    <ns0:row r="379" ht="15.75" customHeight="1"/>
    <ns0:row r="380" ht="15.75" customHeight="1"/>
    <ns0:row r="381" ht="15.75" customHeight="1"/>
    <ns0:row r="382" ht="15.75" customHeight="1"/>
    <ns0:row r="383" ht="15.75" customHeight="1"/>
    <ns0:row r="384" ht="15.75" customHeight="1"/>
    <ns0:row r="385" ht="15.75" customHeight="1"/>
    <ns0:row r="386" ht="15.75" customHeight="1"/>
    <ns0:row r="387" ht="15.75" customHeight="1"/>
    <ns0:row r="388" ht="15.75" customHeight="1"/>
    <ns0:row r="389" ht="15.75" customHeight="1"/>
    <ns0:row r="390" ht="15.75" customHeight="1"/>
    <ns0:row r="391" ht="15.75" customHeight="1"/>
    <ns0:row r="392" ht="15.75" customHeight="1"/>
    <ns0:row r="393" ht="15.75" customHeight="1"/>
    <ns0:row r="394" ht="15.75" customHeight="1"/>
    <ns0:row r="395" ht="15.75" customHeight="1"/>
    <ns0:row r="396" ht="15.75" customHeight="1"/>
    <ns0:row r="397" ht="15.75" customHeight="1"/>
    <ns0:row r="398" ht="15.75" customHeight="1"/>
    <ns0:row r="399" ht="15.75" customHeight="1"/>
    <ns0:row r="400" ht="15.75" customHeight="1"/>
    <ns0:row r="401" ht="15.75" customHeight="1"/>
    <ns0:row r="402" ht="15.75" customHeight="1"/>
    <ns0:row r="403" ht="15.75" customHeight="1"/>
    <ns0:row r="404" ht="15.75" customHeight="1"/>
    <ns0:row r="405" ht="15.75" customHeight="1"/>
    <ns0:row r="406" ht="15.75" customHeight="1"/>
    <ns0:row r="407" ht="15.75" customHeight="1"/>
    <ns0:row r="408" ht="15.75" customHeight="1"/>
    <ns0:row r="409" ht="15.75" customHeight="1"/>
    <ns0:row r="410" ht="15.75" customHeight="1"/>
    <ns0:row r="411" ht="15.75" customHeight="1"/>
    <ns0:row r="412" ht="15.75" customHeight="1"/>
    <ns0:row r="413" ht="15.75" customHeight="1"/>
    <ns0:row r="414" ht="15.75" customHeight="1"/>
    <ns0:row r="415" ht="15.75" customHeight="1"/>
    <ns0:row r="416" ht="15.75" customHeight="1"/>
    <ns0:row r="417" ht="15.75" customHeight="1"/>
    <ns0:row r="418" ht="15.75" customHeight="1"/>
    <ns0:row r="419" ht="15.75" customHeight="1"/>
    <ns0:row r="420" ht="15.75" customHeight="1"/>
    <ns0:row r="421" ht="15.75" customHeight="1"/>
    <ns0:row r="422" ht="15.75" customHeight="1"/>
    <ns0:row r="423" ht="15.75" customHeight="1"/>
    <ns0:row r="424" ht="15.75" customHeight="1"/>
    <ns0:row r="425" ht="15.75" customHeight="1"/>
    <ns0:row r="426" ht="15.75" customHeight="1"/>
    <ns0:row r="427" ht="15.75" customHeight="1"/>
    <ns0:row r="428" ht="15.75" customHeight="1"/>
    <ns0:row r="429" ht="15.75" customHeight="1"/>
    <ns0:row r="430" ht="15.75" customHeight="1"/>
    <ns0:row r="431" ht="15.75" customHeight="1"/>
    <ns0:row r="432" ht="15.75" customHeight="1"/>
    <ns0:row r="433" ht="15.75" customHeight="1"/>
    <ns0:row r="434" ht="15.75" customHeight="1"/>
    <ns0:row r="435" ht="15.75" customHeight="1"/>
    <ns0:row r="436" ht="15.75" customHeight="1"/>
    <ns0:row r="437" ht="15.75" customHeight="1"/>
    <ns0:row r="438" ht="15.75" customHeight="1"/>
    <ns0:row r="439" ht="15.75" customHeight="1"/>
    <ns0:row r="440" ht="15.75" customHeight="1"/>
    <ns0:row r="441" ht="15.75" customHeight="1"/>
    <ns0:row r="442" ht="15.75" customHeight="1"/>
    <ns0:row r="443" ht="15.75" customHeight="1"/>
    <ns0:row r="444" ht="15.75" customHeight="1"/>
    <ns0:row r="445" ht="15.75" customHeight="1"/>
    <ns0:row r="446" ht="15.75" customHeight="1"/>
    <ns0:row r="447" ht="15.75" customHeight="1"/>
    <ns0:row r="448" ht="15.75" customHeight="1"/>
    <ns0:row r="449" ht="15.75" customHeight="1"/>
    <ns0:row r="450" ht="15.75" customHeight="1"/>
    <ns0:row r="451" ht="15.75" customHeight="1"/>
    <ns0:row r="452" ht="15.75" customHeight="1"/>
    <ns0:row r="453" ht="15.75" customHeight="1"/>
    <ns0:row r="454" ht="15.75" customHeight="1"/>
    <ns0:row r="455" ht="15.75" customHeight="1"/>
    <ns0:row r="456" ht="15.75" customHeight="1"/>
    <ns0:row r="457" ht="15.75" customHeight="1"/>
    <ns0:row r="458" ht="15.75" customHeight="1"/>
    <ns0:row r="459" ht="15.75" customHeight="1"/>
    <ns0:row r="460" ht="15.75" customHeight="1"/>
    <ns0:row r="461" ht="15.75" customHeight="1"/>
    <ns0:row r="462" ht="15.75" customHeight="1"/>
    <ns0:row r="463" ht="15.75" customHeight="1"/>
    <ns0:row r="464" ht="15.75" customHeight="1"/>
    <ns0:row r="465" ht="15.75" customHeight="1"/>
    <ns0:row r="466" ht="15.75" customHeight="1"/>
    <ns0:row r="467" ht="15.75" customHeight="1"/>
    <ns0:row r="468" ht="15.75" customHeight="1"/>
    <ns0:row r="469" ht="15.75" customHeight="1"/>
    <ns0:row r="470" ht="15.75" customHeight="1"/>
    <ns0:row r="471" ht="15.75" customHeight="1"/>
    <ns0:row r="472" ht="15.75" customHeight="1"/>
    <ns0:row r="473" ht="15.75" customHeight="1"/>
    <ns0:row r="474" ht="15.75" customHeight="1"/>
    <ns0:row r="475" ht="15.75" customHeight="1"/>
    <ns0:row r="476" ht="15.75" customHeight="1"/>
    <ns0:row r="477" ht="15.75" customHeight="1"/>
    <ns0:row r="478" ht="15.75" customHeight="1"/>
    <ns0:row r="479" ht="15.75" customHeight="1"/>
    <ns0:row r="480" ht="15.75" customHeight="1"/>
    <ns0:row r="481" ht="15.75" customHeight="1"/>
    <ns0:row r="482" ht="15.75" customHeight="1"/>
    <ns0:row r="483" ht="15.75" customHeight="1"/>
    <ns0:row r="484" ht="15.75" customHeight="1"/>
    <ns0:row r="485" ht="15.75" customHeight="1"/>
    <ns0:row r="486" ht="15.75" customHeight="1"/>
    <ns0:row r="487" ht="15.75" customHeight="1"/>
    <ns0:row r="488" ht="15.75" customHeight="1"/>
    <ns0:row r="489" ht="15.75" customHeight="1"/>
    <ns0:row r="490" ht="15.75" customHeight="1"/>
    <ns0:row r="491" ht="15.75" customHeight="1"/>
    <ns0:row r="492" ht="15.75" customHeight="1"/>
    <ns0:row r="493" ht="15.75" customHeight="1"/>
    <ns0:row r="494" ht="15.75" customHeight="1"/>
    <ns0:row r="495" ht="15.75" customHeight="1"/>
    <ns0:row r="496" ht="15.75" customHeight="1"/>
    <ns0:row r="497" ht="15.75" customHeight="1"/>
    <ns0:row r="498" ht="15.75" customHeight="1"/>
    <ns0:row r="499" ht="15.75" customHeight="1"/>
    <ns0:row r="500" ht="15.75" customHeight="1"/>
    <ns0:row r="501" ht="15.75" customHeight="1"/>
    <ns0:row r="502" ht="15.75" customHeight="1"/>
    <ns0:row r="503" ht="15.75" customHeight="1"/>
    <ns0:row r="504" ht="15.75" customHeight="1"/>
    <ns0:row r="505" ht="15.75" customHeight="1"/>
    <ns0:row r="506" ht="15.75" customHeight="1"/>
    <ns0:row r="507" ht="15.75" customHeight="1"/>
    <ns0:row r="508" ht="15.75" customHeight="1"/>
    <ns0:row r="509" ht="15.75" customHeight="1"/>
    <ns0:row r="510" ht="15.75" customHeight="1"/>
    <ns0:row r="511" ht="15.75" customHeight="1"/>
    <ns0:row r="512" ht="15.75" customHeight="1"/>
    <ns0:row r="513" ht="15.75" customHeight="1"/>
    <ns0:row r="514" ht="15.75" customHeight="1"/>
    <ns0:row r="515" ht="15.75" customHeight="1"/>
    <ns0:row r="516" ht="15.75" customHeight="1"/>
    <ns0:row r="517" ht="15.75" customHeight="1"/>
    <ns0:row r="518" ht="15.75" customHeight="1"/>
    <ns0:row r="519" ht="15.75" customHeight="1"/>
    <ns0:row r="520" ht="15.75" customHeight="1"/>
    <ns0:row r="521" ht="15.75" customHeight="1"/>
    <ns0:row r="522" ht="15.75" customHeight="1"/>
    <ns0:row r="523" ht="15.75" customHeight="1"/>
    <ns0:row r="524" ht="15.75" customHeight="1"/>
    <ns0:row r="525" ht="15.75" customHeight="1"/>
    <ns0:row r="526" ht="15.75" customHeight="1"/>
    <ns0:row r="527" ht="15.75" customHeight="1"/>
    <ns0:row r="528" ht="15.75" customHeight="1"/>
    <ns0:row r="529" ht="15.75" customHeight="1"/>
    <ns0:row r="530" ht="15.75" customHeight="1"/>
    <ns0:row r="531" ht="15.75" customHeight="1"/>
    <ns0:row r="532" ht="15.75" customHeight="1"/>
    <ns0:row r="533" ht="15.75" customHeight="1"/>
    <ns0:row r="534" ht="15.75" customHeight="1"/>
    <ns0:row r="535" ht="15.75" customHeight="1"/>
    <ns0:row r="536" ht="15.75" customHeight="1"/>
    <ns0:row r="537" ht="15.75" customHeight="1"/>
    <ns0:row r="538" ht="15.75" customHeight="1"/>
    <ns0:row r="539" ht="15.75" customHeight="1"/>
    <ns0:row r="540" ht="15.75" customHeight="1"/>
    <ns0:row r="541" ht="15.75" customHeight="1"/>
    <ns0:row r="542" ht="15.75" customHeight="1"/>
    <ns0:row r="543" ht="15.75" customHeight="1"/>
    <ns0:row r="544" ht="15.75" customHeight="1"/>
    <ns0:row r="545" ht="15.75" customHeight="1"/>
    <ns0:row r="546" ht="15.75" customHeight="1"/>
    <ns0:row r="547" ht="15.75" customHeight="1"/>
    <ns0:row r="548" ht="15.75" customHeight="1"/>
    <ns0:row r="549" ht="15.75" customHeight="1"/>
    <ns0:row r="550" ht="15.75" customHeight="1"/>
    <ns0:row r="551" ht="15.75" customHeight="1"/>
    <ns0:row r="552" ht="15.75" customHeight="1"/>
    <ns0:row r="553" ht="15.75" customHeight="1"/>
    <ns0:row r="554" ht="15.75" customHeight="1"/>
    <ns0:row r="555" ht="15.75" customHeight="1"/>
    <ns0:row r="556" ht="15.75" customHeight="1"/>
    <ns0:row r="557" ht="15.75" customHeight="1"/>
    <ns0:row r="558" ht="15.75" customHeight="1"/>
    <ns0:row r="559" ht="15.75" customHeight="1"/>
    <ns0:row r="560" ht="15.75" customHeight="1"/>
    <ns0:row r="561" ht="15.75" customHeight="1"/>
    <ns0:row r="562" ht="15.75" customHeight="1"/>
    <ns0:row r="563" ht="15.75" customHeight="1"/>
    <ns0:row r="564" ht="15.75" customHeight="1"/>
    <ns0:row r="565" ht="15.75" customHeight="1"/>
    <ns0:row r="566" ht="15.75" customHeight="1"/>
    <ns0:row r="567" ht="15.75" customHeight="1"/>
    <ns0:row r="568" ht="15.75" customHeight="1"/>
    <ns0:row r="569" ht="15.75" customHeight="1"/>
    <ns0:row r="570" ht="15.75" customHeight="1"/>
    <ns0:row r="571" ht="15.75" customHeight="1"/>
    <ns0:row r="572" ht="15.75" customHeight="1"/>
    <ns0:row r="573" ht="15.75" customHeight="1"/>
    <ns0:row r="574" ht="15.75" customHeight="1"/>
    <ns0:row r="575" ht="15.75" customHeight="1"/>
    <ns0:row r="576" ht="15.75" customHeight="1"/>
    <ns0:row r="577" ht="15.75" customHeight="1"/>
    <ns0:row r="578" ht="15.75" customHeight="1"/>
    <ns0:row r="579" ht="15.75" customHeight="1"/>
    <ns0:row r="580" ht="15.75" customHeight="1"/>
    <ns0:row r="581" ht="15.75" customHeight="1"/>
    <ns0:row r="582" ht="15.75" customHeight="1"/>
    <ns0:row r="583" ht="15.75" customHeight="1"/>
    <ns0:row r="584" ht="15.75" customHeight="1"/>
    <ns0:row r="585" ht="15.75" customHeight="1"/>
    <ns0:row r="586" ht="15.75" customHeight="1"/>
    <ns0:row r="587" ht="15.75" customHeight="1"/>
    <ns0:row r="588" ht="15.75" customHeight="1"/>
    <ns0:row r="589" ht="15.75" customHeight="1"/>
    <ns0:row r="590" ht="15.75" customHeight="1"/>
    <ns0:row r="591" ht="15.75" customHeight="1"/>
    <ns0:row r="592" ht="15.75" customHeight="1"/>
    <ns0:row r="593" ht="15.75" customHeight="1"/>
    <ns0:row r="594" ht="15.75" customHeight="1"/>
    <ns0:row r="595" ht="15.75" customHeight="1"/>
    <ns0:row r="596" ht="15.75" customHeight="1"/>
    <ns0:row r="597" ht="15.75" customHeight="1"/>
    <ns0:row r="598" ht="15.75" customHeight="1"/>
    <ns0:row r="599" ht="15.75" customHeight="1"/>
    <ns0:row r="600" ht="15.75" customHeight="1"/>
    <ns0:row r="601" ht="15.75" customHeight="1"/>
    <ns0:row r="602" ht="15.75" customHeight="1"/>
    <ns0:row r="603" ht="15.75" customHeight="1"/>
    <ns0:row r="604" ht="15.75" customHeight="1"/>
    <ns0:row r="605" ht="15.75" customHeight="1"/>
    <ns0:row r="606" ht="15.75" customHeight="1"/>
    <ns0:row r="607" ht="15.75" customHeight="1"/>
    <ns0:row r="608" ht="15.75" customHeight="1"/>
    <ns0:row r="609" ht="15.75" customHeight="1"/>
    <ns0:row r="610" ht="15.75" customHeight="1"/>
    <ns0:row r="611" ht="15.75" customHeight="1"/>
    <ns0:row r="612" ht="15.75" customHeight="1"/>
    <ns0:row r="613" ht="15.75" customHeight="1"/>
    <ns0:row r="614" ht="15.75" customHeight="1"/>
    <ns0:row r="615" ht="15.75" customHeight="1"/>
    <ns0:row r="616" ht="15.75" customHeight="1"/>
    <ns0:row r="617" ht="15.75" customHeight="1"/>
    <ns0:row r="618" ht="15.75" customHeight="1"/>
    <ns0:row r="619" ht="15.75" customHeight="1"/>
    <ns0:row r="620" ht="15.75" customHeight="1"/>
    <ns0:row r="621" ht="15.75" customHeight="1"/>
    <ns0:row r="622" ht="15.75" customHeight="1"/>
    <ns0:row r="623" ht="15.75" customHeight="1"/>
    <ns0:row r="624" ht="15.75" customHeight="1"/>
    <ns0:row r="625" ht="15.75" customHeight="1"/>
    <ns0:row r="626" ht="15.75" customHeight="1"/>
    <ns0:row r="627" ht="15.75" customHeight="1"/>
    <ns0:row r="628" ht="15.75" customHeight="1"/>
    <ns0:row r="629" ht="15.75" customHeight="1"/>
    <ns0:row r="630" ht="15.75" customHeight="1"/>
    <ns0:row r="631" ht="15.75" customHeight="1"/>
    <ns0:row r="632" ht="15.75" customHeight="1"/>
    <ns0:row r="633" ht="15.75" customHeight="1"/>
    <ns0:row r="634" ht="15.75" customHeight="1"/>
    <ns0:row r="635" ht="15.75" customHeight="1"/>
    <ns0:row r="636" ht="15.75" customHeight="1"/>
    <ns0:row r="637" ht="15.75" customHeight="1"/>
    <ns0:row r="638" ht="15.75" customHeight="1"/>
    <ns0:row r="639" ht="15.75" customHeight="1"/>
    <ns0:row r="640" ht="15.75" customHeight="1"/>
    <ns0:row r="641" ht="15.75" customHeight="1"/>
    <ns0:row r="642" ht="15.75" customHeight="1"/>
    <ns0:row r="643" ht="15.75" customHeight="1"/>
    <ns0:row r="644" ht="15.75" customHeight="1"/>
    <ns0:row r="645" ht="15.75" customHeight="1"/>
    <ns0:row r="646" ht="15.75" customHeight="1"/>
    <ns0:row r="647" ht="15.75" customHeight="1"/>
    <ns0:row r="648" ht="15.75" customHeight="1"/>
    <ns0:row r="649" ht="15.75" customHeight="1"/>
    <ns0:row r="650" ht="15.75" customHeight="1"/>
    <ns0:row r="651" ht="15.75" customHeight="1"/>
    <ns0:row r="652" ht="15.75" customHeight="1"/>
    <ns0:row r="653" ht="15.75" customHeight="1"/>
    <ns0:row r="654" ht="15.75" customHeight="1"/>
    <ns0:row r="655" ht="15.75" customHeight="1"/>
    <ns0:row r="656" ht="15.75" customHeight="1"/>
    <ns0:row r="657" ht="15.75" customHeight="1"/>
    <ns0:row r="658" ht="15.75" customHeight="1"/>
    <ns0:row r="659" ht="15.75" customHeight="1"/>
    <ns0:row r="660" ht="15.75" customHeight="1"/>
    <ns0:row r="661" ht="15.75" customHeight="1"/>
    <ns0:row r="662" ht="15.75" customHeight="1"/>
    <ns0:row r="663" ht="15.75" customHeight="1"/>
    <ns0:row r="664" ht="15.75" customHeight="1"/>
    <ns0:row r="665" ht="15.75" customHeight="1"/>
    <ns0:row r="666" ht="15.75" customHeight="1"/>
    <ns0:row r="667" ht="15.75" customHeight="1"/>
    <ns0:row r="668" ht="15.75" customHeight="1"/>
    <ns0:row r="669" ht="15.75" customHeight="1"/>
    <ns0:row r="670" ht="15.75" customHeight="1"/>
    <ns0:row r="671" ht="15.75" customHeight="1"/>
    <ns0:row r="672" ht="15.75" customHeight="1"/>
    <ns0:row r="673" ht="15.75" customHeight="1"/>
    <ns0:row r="674" ht="15.75" customHeight="1"/>
    <ns0:row r="675" ht="15.75" customHeight="1"/>
    <ns0:row r="676" ht="15.75" customHeight="1"/>
    <ns0:row r="677" ht="15.75" customHeight="1"/>
    <ns0:row r="678" ht="15.75" customHeight="1"/>
    <ns0:row r="679" ht="15.75" customHeight="1"/>
    <ns0:row r="680" ht="15.75" customHeight="1"/>
    <ns0:row r="681" ht="15.75" customHeight="1"/>
    <ns0:row r="682" ht="15.75" customHeight="1"/>
    <ns0:row r="683" ht="15.75" customHeight="1"/>
    <ns0:row r="684" ht="15.75" customHeight="1"/>
    <ns0:row r="685" ht="15.75" customHeight="1"/>
    <ns0:row r="686" ht="15.75" customHeight="1"/>
    <ns0:row r="687" ht="15.75" customHeight="1"/>
    <ns0:row r="688" ht="15.75" customHeight="1"/>
    <ns0:row r="689" ht="15.75" customHeight="1"/>
    <ns0:row r="690" ht="15.75" customHeight="1"/>
    <ns0:row r="691" ht="15.75" customHeight="1"/>
    <ns0:row r="692" ht="15.75" customHeight="1"/>
    <ns0:row r="693" ht="15.75" customHeight="1"/>
    <ns0:row r="694" ht="15.75" customHeight="1"/>
    <ns0:row r="695" ht="15.75" customHeight="1"/>
    <ns0:row r="696" ht="15.75" customHeight="1"/>
    <ns0:row r="697" ht="15.75" customHeight="1"/>
    <ns0:row r="698" ht="15.75" customHeight="1"/>
    <ns0:row r="699" ht="15.75" customHeight="1"/>
    <ns0:row r="700" ht="15.75" customHeight="1"/>
    <ns0:row r="701" ht="15.75" customHeight="1"/>
    <ns0:row r="702" ht="15.75" customHeight="1"/>
    <ns0:row r="703" ht="15.75" customHeight="1"/>
    <ns0:row r="704" ht="15.75" customHeight="1"/>
    <ns0:row r="705" ht="15.75" customHeight="1"/>
    <ns0:row r="706" ht="15.75" customHeight="1"/>
    <ns0:row r="707" ht="15.75" customHeight="1"/>
    <ns0:row r="708" ht="15.75" customHeight="1"/>
    <ns0:row r="709" ht="15.75" customHeight="1"/>
    <ns0:row r="710" ht="15.75" customHeight="1"/>
    <ns0:row r="711" ht="15.75" customHeight="1"/>
    <ns0:row r="712" ht="15.75" customHeight="1"/>
    <ns0:row r="713" ht="15.75" customHeight="1"/>
    <ns0:row r="714" ht="15.75" customHeight="1"/>
    <ns0:row r="715" ht="15.75" customHeight="1"/>
    <ns0:row r="716" ht="15.75" customHeight="1"/>
    <ns0:row r="717" ht="15.75" customHeight="1"/>
    <ns0:row r="718" ht="15.75" customHeight="1"/>
    <ns0:row r="719" ht="15.75" customHeight="1"/>
    <ns0:row r="720" ht="15.75" customHeight="1"/>
    <ns0:row r="721" ht="15.75" customHeight="1"/>
    <ns0:row r="722" ht="15.75" customHeight="1"/>
    <ns0:row r="723" ht="15.75" customHeight="1"/>
    <ns0:row r="724" ht="15.75" customHeight="1"/>
    <ns0:row r="725" ht="15.75" customHeight="1"/>
    <ns0:row r="726" ht="15.75" customHeight="1"/>
    <ns0:row r="727" ht="15.75" customHeight="1"/>
    <ns0:row r="728" ht="15.75" customHeight="1"/>
    <ns0:row r="729" ht="15.75" customHeight="1"/>
    <ns0:row r="730" ht="15.75" customHeight="1"/>
    <ns0:row r="731" ht="15.75" customHeight="1"/>
    <ns0:row r="732" ht="15.75" customHeight="1"/>
    <ns0:row r="733" ht="15.75" customHeight="1"/>
    <ns0:row r="734" ht="15.75" customHeight="1"/>
    <ns0:row r="735" ht="15.75" customHeight="1"/>
    <ns0:row r="736" ht="15.75" customHeight="1"/>
    <ns0:row r="737" ht="15.75" customHeight="1"/>
    <ns0:row r="738" ht="15.75" customHeight="1"/>
    <ns0:row r="739" ht="15.75" customHeight="1"/>
    <ns0:row r="740" ht="15.75" customHeight="1"/>
    <ns0:row r="741" ht="15.75" customHeight="1"/>
    <ns0:row r="742" ht="15.75" customHeight="1"/>
    <ns0:row r="743" ht="15.75" customHeight="1"/>
    <ns0:row r="744" ht="15.75" customHeight="1"/>
    <ns0:row r="745" ht="15.75" customHeight="1"/>
    <ns0:row r="746" ht="15.75" customHeight="1"/>
    <ns0:row r="747" ht="15.75" customHeight="1"/>
    <ns0:row r="748" ht="15.75" customHeight="1"/>
    <ns0:row r="749" ht="15.75" customHeight="1"/>
    <ns0:row r="750" ht="15.75" customHeight="1"/>
    <ns0:row r="751" ht="15.75" customHeight="1"/>
    <ns0:row r="752" ht="15.75" customHeight="1"/>
    <ns0:row r="753" ht="15.75" customHeight="1"/>
    <ns0:row r="754" ht="15.75" customHeight="1"/>
    <ns0:row r="755" ht="15.75" customHeight="1"/>
    <ns0:row r="756" ht="15.75" customHeight="1"/>
    <ns0:row r="757" ht="15.75" customHeight="1"/>
    <ns0:row r="758" ht="15.75" customHeight="1"/>
    <ns0:row r="759" ht="15.75" customHeight="1"/>
    <ns0:row r="760" ht="15.75" customHeight="1"/>
    <ns0:row r="761" ht="15.75" customHeight="1"/>
    <ns0:row r="762" ht="15.75" customHeight="1"/>
    <ns0:row r="763" ht="15.75" customHeight="1"/>
    <ns0:row r="764" ht="15.75" customHeight="1"/>
    <ns0:row r="765" ht="15.75" customHeight="1"/>
    <ns0:row r="766" ht="15.75" customHeight="1"/>
    <ns0:row r="767" ht="15.75" customHeight="1"/>
    <ns0:row r="768" ht="15.75" customHeight="1"/>
    <ns0:row r="769" ht="15.75" customHeight="1"/>
    <ns0:row r="770" ht="15.75" customHeight="1"/>
    <ns0:row r="771" ht="15.75" customHeight="1"/>
    <ns0:row r="772" ht="15.75" customHeight="1"/>
    <ns0:row r="773" ht="15.75" customHeight="1"/>
    <ns0:row r="774" ht="15.75" customHeight="1"/>
    <ns0:row r="775" ht="15.75" customHeight="1"/>
    <ns0:row r="776" ht="15.75" customHeight="1"/>
    <ns0:row r="777" ht="15.75" customHeight="1"/>
    <ns0:row r="778" ht="15.75" customHeight="1"/>
    <ns0:row r="779" ht="15.75" customHeight="1"/>
    <ns0:row r="780" ht="15.75" customHeight="1"/>
    <ns0:row r="781" ht="15.75" customHeight="1"/>
    <ns0:row r="782" ht="15.75" customHeight="1"/>
    <ns0:row r="783" ht="15.75" customHeight="1"/>
    <ns0:row r="784" ht="15.75" customHeight="1"/>
    <ns0:row r="785" ht="15.75" customHeight="1"/>
    <ns0:row r="786" ht="15.75" customHeight="1"/>
    <ns0:row r="787" ht="15.75" customHeight="1"/>
    <ns0:row r="788" ht="15.75" customHeight="1"/>
    <ns0:row r="789" ht="15.75" customHeight="1"/>
    <ns0:row r="790" ht="15.75" customHeight="1"/>
    <ns0:row r="791" ht="15.75" customHeight="1"/>
    <ns0:row r="792" ht="15.75" customHeight="1"/>
    <ns0:row r="793" ht="15.75" customHeight="1"/>
    <ns0:row r="794" ht="15.75" customHeight="1"/>
    <ns0:row r="795" ht="15.75" customHeight="1"/>
    <ns0:row r="796" ht="15.75" customHeight="1"/>
    <ns0:row r="797" ht="15.75" customHeight="1"/>
    <ns0:row r="798" ht="15.75" customHeight="1"/>
    <ns0:row r="799" ht="15.75" customHeight="1"/>
    <ns0:row r="800" ht="15.75" customHeight="1"/>
    <ns0:row r="801" ht="15.75" customHeight="1"/>
    <ns0:row r="802" ht="15.75" customHeight="1"/>
    <ns0:row r="803" ht="15.75" customHeight="1"/>
    <ns0:row r="804" ht="15.75" customHeight="1"/>
    <ns0:row r="805" ht="15.75" customHeight="1"/>
    <ns0:row r="806" ht="15.75" customHeight="1"/>
    <ns0:row r="807" ht="15.75" customHeight="1"/>
    <ns0:row r="808" ht="15.75" customHeight="1"/>
    <ns0:row r="809" ht="15.75" customHeight="1"/>
    <ns0:row r="810" ht="15.75" customHeight="1"/>
    <ns0:row r="811" ht="15.75" customHeight="1"/>
    <ns0:row r="812" ht="15.75" customHeight="1"/>
    <ns0:row r="813" ht="15.75" customHeight="1"/>
    <ns0:row r="814" ht="15.75" customHeight="1"/>
    <ns0:row r="815" ht="15.75" customHeight="1"/>
    <ns0:row r="816" ht="15.75" customHeight="1"/>
    <ns0:row r="817" ht="15.75" customHeight="1"/>
    <ns0:row r="818" ht="15.75" customHeight="1"/>
    <ns0:row r="819" ht="15.75" customHeight="1"/>
    <ns0:row r="820" ht="15.75" customHeight="1"/>
    <ns0:row r="821" ht="15.75" customHeight="1"/>
    <ns0:row r="822" ht="15.75" customHeight="1"/>
    <ns0:row r="823" ht="15.75" customHeight="1"/>
    <ns0:row r="824" ht="15.75" customHeight="1"/>
    <ns0:row r="825" ht="15.75" customHeight="1"/>
    <ns0:row r="826" ht="15.75" customHeight="1"/>
    <ns0:row r="827" ht="15.75" customHeight="1"/>
    <ns0:row r="828" ht="15.75" customHeight="1"/>
    <ns0:row r="829" ht="15.75" customHeight="1"/>
    <ns0:row r="830" ht="15.75" customHeight="1"/>
    <ns0:row r="831" ht="15.75" customHeight="1"/>
    <ns0:row r="832" ht="15.75" customHeight="1"/>
    <ns0:row r="833" ht="15.75" customHeight="1"/>
    <ns0:row r="834" ht="15.75" customHeight="1"/>
    <ns0:row r="835" ht="15.75" customHeight="1"/>
    <ns0:row r="836" ht="15.75" customHeight="1"/>
    <ns0:row r="837" ht="15.75" customHeight="1"/>
    <ns0:row r="838" ht="15.75" customHeight="1"/>
    <ns0:row r="839" ht="15.75" customHeight="1"/>
    <ns0:row r="840" ht="15.75" customHeight="1"/>
    <ns0:row r="841" ht="15.75" customHeight="1"/>
    <ns0:row r="842" ht="15.75" customHeight="1"/>
    <ns0:row r="843" ht="15.75" customHeight="1"/>
    <ns0:row r="844" ht="15.75" customHeight="1"/>
    <ns0:row r="845" ht="15.75" customHeight="1"/>
    <ns0:row r="846" ht="15.75" customHeight="1"/>
    <ns0:row r="847" ht="15.75" customHeight="1"/>
    <ns0:row r="848" ht="15.75" customHeight="1"/>
    <ns0:row r="849" ht="15.75" customHeight="1"/>
    <ns0:row r="850" ht="15.75" customHeight="1"/>
    <ns0:row r="851" ht="15.75" customHeight="1"/>
    <ns0:row r="852" ht="15.75" customHeight="1"/>
    <ns0:row r="853" ht="15.75" customHeight="1"/>
    <ns0:row r="854" ht="15.75" customHeight="1"/>
    <ns0:row r="855" ht="15.75" customHeight="1"/>
    <ns0:row r="856" ht="15.75" customHeight="1"/>
    <ns0:row r="857" ht="15.75" customHeight="1"/>
    <ns0:row r="858" ht="15.75" customHeight="1"/>
    <ns0:row r="859" ht="15.75" customHeight="1"/>
    <ns0:row r="860" ht="15.75" customHeight="1"/>
    <ns0:row r="861" ht="15.75" customHeight="1"/>
    <ns0:row r="862" ht="15.75" customHeight="1"/>
    <ns0:row r="863" ht="15.75" customHeight="1"/>
    <ns0:row r="864" ht="15.75" customHeight="1"/>
    <ns0:row r="865" ht="15.75" customHeight="1"/>
    <ns0:row r="866" ht="15.75" customHeight="1"/>
    <ns0:row r="867" ht="15.75" customHeight="1"/>
    <ns0:row r="868" ht="15.75" customHeight="1"/>
    <ns0:row r="869" ht="15.75" customHeight="1"/>
    <ns0:row r="870" ht="15.75" customHeight="1"/>
    <ns0:row r="871" ht="15.75" customHeight="1"/>
    <ns0:row r="872" ht="15.75" customHeight="1"/>
    <ns0:row r="873" ht="15.75" customHeight="1"/>
    <ns0:row r="874" ht="15.75" customHeight="1"/>
    <ns0:row r="875" ht="15.75" customHeight="1"/>
    <ns0:row r="876" ht="15.75" customHeight="1"/>
    <ns0:row r="877" ht="15.75" customHeight="1"/>
    <ns0:row r="878" ht="15.75" customHeight="1"/>
    <ns0:row r="879" ht="15.75" customHeight="1"/>
    <ns0:row r="880" ht="15.75" customHeight="1"/>
    <ns0:row r="881" ht="15.75" customHeight="1"/>
    <ns0:row r="882" ht="15.75" customHeight="1"/>
    <ns0:row r="883" ht="15.75" customHeight="1"/>
    <ns0:row r="884" ht="15.75" customHeight="1"/>
    <ns0:row r="885" ht="15.75" customHeight="1"/>
    <ns0:row r="886" ht="15.75" customHeight="1"/>
    <ns0:row r="887" ht="15.75" customHeight="1"/>
    <ns0:row r="888" ht="15.75" customHeight="1"/>
    <ns0:row r="889" ht="15.75" customHeight="1"/>
    <ns0:row r="890" ht="15.75" customHeight="1"/>
    <ns0:row r="891" ht="15.75" customHeight="1"/>
    <ns0:row r="892" ht="15.75" customHeight="1"/>
    <ns0:row r="893" ht="15.75" customHeight="1"/>
    <ns0:row r="894" ht="15.75" customHeight="1"/>
    <ns0:row r="895" ht="15.75" customHeight="1"/>
    <ns0:row r="896" ht="15.75" customHeight="1"/>
    <ns0:row r="897" ht="15.75" customHeight="1"/>
    <ns0:row r="898" ht="15.75" customHeight="1"/>
    <ns0:row r="899" ht="15.75" customHeight="1"/>
    <ns0:row r="900" ht="15.75" customHeight="1"/>
    <ns0:row r="901" ht="15.75" customHeight="1"/>
    <ns0:row r="902" ht="15.75" customHeight="1"/>
    <ns0:row r="903" ht="15.75" customHeight="1"/>
    <ns0:row r="904" ht="15.75" customHeight="1"/>
    <ns0:row r="905" ht="15.75" customHeight="1"/>
    <ns0:row r="906" ht="15.75" customHeight="1"/>
    <ns0:row r="907" ht="15.75" customHeight="1"/>
    <ns0:row r="908" ht="15.75" customHeight="1"/>
    <ns0:row r="909" ht="15.75" customHeight="1"/>
    <ns0:row r="910" ht="15.75" customHeight="1"/>
    <ns0:row r="911" ht="15.75" customHeight="1"/>
    <ns0:row r="912" ht="15.75" customHeight="1"/>
    <ns0:row r="913" ht="15.75" customHeight="1"/>
    <ns0:row r="914" ht="15.75" customHeight="1"/>
    <ns0:row r="915" ht="15.75" customHeight="1"/>
    <ns0:row r="916" ht="15.75" customHeight="1"/>
    <ns0:row r="917" ht="15.75" customHeight="1"/>
    <ns0:row r="918" ht="15.75" customHeight="1"/>
    <ns0:row r="919" ht="15.75" customHeight="1"/>
    <ns0:row r="920" ht="15.75" customHeight="1"/>
    <ns0:row r="921" ht="15.75" customHeight="1"/>
    <ns0:row r="922" ht="15.75" customHeight="1"/>
    <ns0:row r="923" ht="15.75" customHeight="1"/>
    <ns0:row r="924" ht="15.75" customHeight="1"/>
    <ns0:row r="925" ht="15.75" customHeight="1"/>
    <ns0:row r="926" ht="15.75" customHeight="1"/>
    <ns0:row r="927" ht="15.75" customHeight="1"/>
    <ns0:row r="928" ht="15.75" customHeight="1"/>
    <ns0:row r="929" ht="15.75" customHeight="1"/>
    <ns0:row r="930" ht="15.75" customHeight="1"/>
    <ns0:row r="931" ht="15.75" customHeight="1"/>
    <ns0:row r="932" ht="15.75" customHeight="1"/>
    <ns0:row r="933" ht="15.75" customHeight="1"/>
    <ns0:row r="934" ht="15.75" customHeight="1"/>
    <ns0:row r="935" ht="15.75" customHeight="1"/>
    <ns0:row r="936" ht="15.75" customHeight="1"/>
    <ns0:row r="937" ht="15.75" customHeight="1"/>
    <ns0:row r="938" ht="15.75" customHeight="1"/>
    <ns0:row r="939" ht="15.75" customHeight="1"/>
    <ns0:row r="940" ht="15.75" customHeight="1"/>
    <ns0:row r="941" ht="15.75" customHeight="1"/>
    <ns0:row r="942" ht="15.75" customHeight="1"/>
    <ns0:row r="943" ht="15.75" customHeight="1"/>
    <ns0:row r="944" ht="15.75" customHeight="1"/>
    <ns0:row r="945" ht="15.75" customHeight="1"/>
    <ns0:row r="946" ht="15.75" customHeight="1"/>
    <ns0:row r="947" ht="15.75" customHeight="1"/>
    <ns0:row r="948" ht="15.75" customHeight="1"/>
    <ns0:row r="949" ht="15.75" customHeight="1"/>
    <ns0:row r="950" ht="15.75" customHeight="1"/>
    <ns0:row r="951" ht="15.75" customHeight="1"/>
    <ns0:row r="952" ht="15.75" customHeight="1"/>
    <ns0:row r="953" ht="15.75" customHeight="1"/>
    <ns0:row r="954" ht="15.75" customHeight="1"/>
    <ns0:row r="955" ht="15.75" customHeight="1"/>
    <ns0:row r="956" ht="15.75" customHeight="1"/>
    <ns0:row r="957" ht="15.75" customHeight="1"/>
    <ns0:row r="958" ht="15.75" customHeight="1"/>
    <ns0:row r="959" ht="15.75" customHeight="1"/>
    <ns0:row r="960" ht="15.75" customHeight="1"/>
    <ns0:row r="961" ht="15.75" customHeight="1"/>
    <ns0:row r="962" ht="15.75" customHeight="1"/>
    <ns0:row r="963" ht="15.75" customHeight="1"/>
    <ns0:row r="964" ht="15.75" customHeight="1"/>
    <ns0:row r="965" ht="15.75" customHeight="1"/>
    <ns0:row r="966" ht="15.75" customHeight="1"/>
    <ns0:row r="967" ht="15.75" customHeight="1"/>
    <ns0:row r="968" ht="15.75" customHeight="1"/>
    <ns0:row r="969" ht="15.75" customHeight="1"/>
    <ns0:row r="970" ht="15.75" customHeight="1"/>
    <ns0:row r="971" ht="15.75" customHeight="1"/>
    <ns0:row r="972" ht="15.75" customHeight="1"/>
    <ns0:row r="973" ht="15.75" customHeight="1"/>
    <ns0:row r="974" ht="15.75" customHeight="1"/>
    <ns0:row r="975" ht="15.75" customHeight="1"/>
    <ns0:row r="976" ht="15.75" customHeight="1"/>
    <ns0:row r="977" ht="15.75" customHeight="1"/>
    <ns0:row r="978" ht="15.75" customHeight="1"/>
    <ns0:row r="979" ht="15.75" customHeight="1"/>
    <ns0:row r="980" ht="15.75" customHeight="1"/>
    <ns0:row r="981" ht="15.75" customHeight="1"/>
    <ns0:row r="982" ht="15.75" customHeight="1"/>
    <ns0:row r="983" ht="15.75" customHeight="1"/>
    <ns0:row r="984" ht="15.75" customHeight="1"/>
    <ns0:row r="985" ht="15.75" customHeight="1"/>
    <ns0:row r="986" ht="15.75" customHeight="1"/>
    <ns0:row r="987" ht="15.75" customHeight="1"/>
    <ns0:row r="988" ht="15.75" customHeight="1"/>
    <ns0:row r="989" ht="15.75" customHeight="1"/>
    <ns0:row r="990" ht="15.75" customHeight="1"/>
    <ns0:row r="991" ht="15.75" customHeight="1"/>
    <ns0:row r="992" ht="15.75" customHeight="1"/>
    <ns0:row r="993" ht="15.75" customHeight="1"/>
    <ns0:row r="994" ht="15.75" customHeight="1"/>
    <ns0:row r="995" ht="15.75" customHeight="1"/>
    <ns0:row r="996" ht="15.75" customHeight="1"/>
    <ns0:row r="997" ht="15.75" customHeight="1"/>
    <ns0:row r="998" ht="15.75" customHeight="1"/>
    <ns0:row r="999" ht="15.75" customHeight="1"/>
    <ns0:row r="1000" ht="15.75" customHeight="1"/>
  </ns0:sheetData>
  <ns0:sheetProtection sheet="1" objects="1" scenarios="1" sort="1" insertRows="1" deleteRows="1" selectLockedCells="0" selectUnlockedCells="0" formatColumns="0"/>
  <ns0:conditionalFormatting sqref="I4:I303">
    <ns0:cfRule type="expression" dxfId="2" priority="1">
      <ns0:formula>AND(I4&lt;&gt;"",I4&lt;&gt;"Ready")</ns0:formula>
    </ns0:cfRule>
  </ns0:conditionalFormatting>
  <ns0:conditionalFormatting sqref="I4:I303">
    <ns0:cfRule type="expression" dxfId="3" priority="2">
      <ns0:formula>I4="Ready"</ns0:formula>
    </ns0:cfRule>
  </ns0:conditionalFormatting>
  <ns0:dataValidations count="1">
    <ns0:dataValidation type="decimal" operator="greaterThanOrEqual" allowBlank="1" showInputMessage="1" showErrorMessage="1" prompt="Number needed - Enter a number of 0 or more." sqref="D4:H303">
      <ns0:formula1>0.0</ns0:formula1>
    </ns0:dataValidation>
  </ns0:dataValidations>
  <ns0:pageMargins left="0.7" right="0.7" top="0.75" bottom="0.75" header="0.3" footer="0.3"/>
</ns0:worksheet>
</file>

<file path=xl/worksheets/sheet4.xml><?xml version="1.0" encoding="utf-8"?>
<ns0:worksheet xmlns:ns0="http://schemas.openxmlformats.org/spreadsheetml/2006/main">
  <ns0:sheetPr>
    <ns0:tabColor rgb="FF52B788"/>
  </ns0:sheetPr>
  <ns0:sheetViews>
    <ns0:sheetView showGridLines="0" workbookViewId="0" zoomScale="85">
      <ns0:pane xSplit="2" ySplit="3" topLeftCell="C4" activePane="bottomRight" state="frozen"/>
    </ns0:sheetView>
  </ns0:sheetViews>
  <ns0:sheetFormatPr defaultColWidth="14.430000305175781" defaultRowHeight="15"/>
  <ns0:cols>
    <ns0:col min="1" max="1" width="11" customWidth="1"/>
    <ns0:col min="2" max="2" width="28" customWidth="1"/>
    <ns0:col min="3" max="3" width="8" customWidth="1"/>
    <ns0:col min="4" max="4" width="10" customWidth="1"/>
    <ns0:col min="5" max="5" width="10" customWidth="1"/>
    <ns0:col min="6" max="6" width="15" customWidth="1"/>
    <ns0:col min="7" max="7" width="11" customWidth="1"/>
    <ns0:col min="8" max="8" width="9" customWidth="1"/>
    <ns0:col min="9" max="9" width="8" customWidth="1"/>
    <ns0:col min="10" max="10" width="11" customWidth="1"/>
    <ns0:col min="11" max="11" width="11" customWidth="1"/>
    <ns0:col min="12" max="12" width="10" customWidth="1"/>
    <ns0:col min="13" max="13" width="10" customWidth="1"/>
    <ns0:col min="14" max="14" width="12" customWidth="1" hidden="1" outlineLevel="1"/>
    <ns0:col min="15" max="15" width="13" customWidth="1"/>
    <ns0:col min="16" max="16" width="9" customWidth="1" hidden="1" outlineLevel="1"/>
    <ns0:col min="17" max="17" width="12" customWidth="1" hidden="1" outlineLevel="1"/>
    <ns0:col min="18" max="18" width="12" customWidth="1" hidden="1" outlineLevel="1"/>
    <ns0:col min="19" max="19" width="12" customWidth="1" hidden="1" outlineLevel="1"/>
    <ns0:col min="20" max="20" width="12" customWidth="1" hidden="1" outlineLevel="1"/>
    <ns0:col min="21" max="21" width="12" customWidth="1" hidden="1" outlineLevel="1"/>
    <ns0:col min="22" max="22" width="12" customWidth="1" hidden="1" outlineLevel="1"/>
    <ns0:col min="23" max="23" width="12" customWidth="1" hidden="1" outlineLevel="1"/>
    <ns0:col min="24" max="24" width="24" customWidth="1" hidden="1" outlineLevel="1"/>
    <ns0:col min="25" max="25" width="12" customWidth="1" hidden="1" outlineLevel="1"/>
    <ns0:col min="26" max="26" width="36" hidden="0" customWidth="1"/>
  </ns0:cols>
  <ns0:sheetData>
    <ns0:row r="1" ht="25.5" customHeight="1">
      <ns0:c r="A1" s="61" t="s">
        <ns0:v>81</ns0:v>
      </ns0:c>
      <ns0:c r="B1" s="52"/>
      <ns0:c r="C1" s="52"/>
      <ns0:c r="D1" s="52"/>
      <ns0:c r="E1" s="52"/>
      <ns0:c r="F1" s="52"/>
      <ns0:c r="G1" s="52"/>
      <ns0:c r="H1" s="52"/>
      <ns0:c r="I1" s="52"/>
      <ns0:c r="J1" s="52"/>
      <ns0:c r="K1" s="52"/>
      <ns0:c r="L1" s="52"/>
      <ns0:c r="M1" s="52"/>
      <ns0:c r="N1" s="52"/>
      <ns0:c r="O1" s="52"/>
      <ns0:c r="P1" s="52"/>
      <ns0:c r="Q1" s="52"/>
      <ns0:c r="R1" s="52"/>
      <ns0:c r="S1" s="52"/>
      <ns0:c r="T1" s="52"/>
      <ns0:c r="U1" s="52"/>
      <ns0:c r="V1" s="52"/>
      <ns0:c r="W1" s="52"/>
      <ns0:c r="X1" s="52"/>
      <ns0:c r="Y1" s="52"/>
    </ns0:row>
    <ns0:row r="2">
      <ns0:c r="A2" s="62" t="str">
        <ns0:v>Enter weekly totals in white cells. Purchase total = total cost of all units received. Record differences in Notes; expand grouped columns for costing and rollover.</ns0:v>
      </ns0:c>
      <ns0:c r="B2" s="52"/>
      <ns0:c r="C2" s="52"/>
      <ns0:c r="D2" s="52"/>
      <ns0:c r="E2" s="52"/>
      <ns0:c r="F2" s="52"/>
      <ns0:c r="G2" s="52"/>
      <ns0:c r="H2" s="52"/>
      <ns0:c r="I2" s="52"/>
      <ns0:c r="J2" s="52"/>
      <ns0:c r="K2" s="52"/>
      <ns0:c r="L2" s="52"/>
      <ns0:c r="M2" s="52"/>
      <ns0:c r="N2" s="52"/>
      <ns0:c r="O2" s="52"/>
      <ns0:c r="P2" s="52"/>
      <ns0:c r="Q2" s="52"/>
      <ns0:c r="R2" s="52"/>
      <ns0:c r="S2" s="52"/>
      <ns0:c r="T2" s="52"/>
      <ns0:c r="U2" s="52"/>
      <ns0:c r="V2" s="52"/>
      <ns0:c r="W2" s="52"/>
      <ns0:c r="X2" s="52"/>
      <ns0:c r="Y2" s="52"/>
    </ns0:row>
    <ns0:row r="3" ht="45.75" customHeight="1">
      <ns0:c r="A3" s="89" t="s">
        <ns0:v>73</ns0:v>
      </ns0:c>
      <ns0:c r="B3" s="89" t="s">
        <ns0:v>64</ns0:v>
      </ns0:c>
      <ns0:c r="C3" s="89" t="s">
        <ns0:v>65</ns0:v>
      </ns0:c>
      <ns0:c r="D3" s="89" t="s">
        <ns0:v>82</ns0:v>
      </ns0:c>
      <ns0:c r="E3" s="89" t="s">
        <ns0:v>83</ns0:v>
      </ns0:c>
      <ns0:c r="F3" s="89" t="str">
        <ns0:v>Purchase total • GHS</ns0:v>
      </ns0:c>
      <ns0:c r="G3" s="89" t="s">
        <ns0:v>84</ns0:v>
      </ns0:c>
      <ns0:c r="H3" s="89" t="s">
        <ns0:v>85</ns0:v>
      </ns0:c>
      <ns0:c r="I3" s="89" t="s">
        <ns0:v>86</ns0:v>
      </ns0:c>
      <ns0:c r="J3" s="89" t="s">
        <ns0:v>87</ns0:v>
      </ns0:c>
      <ns0:c r="K3" s="89" t="s">
        <ns0:v>88</ns0:v>
      </ns0:c>
      <ns0:c r="L3" s="89" t="s">
        <ns0:v>89</ns0:v>
      </ns0:c>
      <ns0:c r="M3" s="89" t="s">
        <ns0:v>90</ns0:v>
      </ns0:c>
      <ns0:c r="N3" s="89" t="s">
        <ns0:v>91</ns0:v>
      </ns0:c>
      <ns0:c r="O3" s="89" t="s">
        <ns0:v>92</ns0:v>
      </ns0:c>
      <ns0:c r="P3" s="89" t="s">
        <ns0:v>93</ns0:v>
      </ns0:c>
      <ns0:c r="Q3" s="89" t="s">
        <ns0:v>68</ns0:v>
      </ns0:c>
      <ns0:c r="R3" s="89" t="s">
        <ns0:v>94</ns0:v>
      </ns0:c>
      <ns0:c r="S3" s="89" t="s">
        <ns0:v>95</ns0:v>
      </ns0:c>
      <ns0:c r="T3" s="89" t="s">
        <ns0:v>96</ns0:v>
      </ns0:c>
      <ns0:c r="U3" s="89" t="s">
        <ns0:v>97</ns0:v>
      </ns0:c>
      <ns0:c r="V3" s="89" t="s">
        <ns0:v>98</ns0:v>
      </ns0:c>
      <ns0:c r="W3" s="89" t="s">
        <ns0:v>99</ns0:v>
      </ns0:c>
      <ns0:c r="X3" s="89" t="s">
        <ns0:v>80</ns0:v>
      </ns0:c>
      <ns0:c r="Y3" s="89" t="s">
        <ns0:v>100</ns0:v>
      </ns0:c>
      <ns0:c r="Z3" s="89" t="str">
        <ns0:v>Notes / discrepancy follow-up</ns0:v>
      </ns0:c>
    </ns0:row>
    <ns0:row r="4">
      <ns0:c r="A4" s="83" t="str">
        <ns0:f>IF(Products!A4="","",Products!A4)</ns0:f>
      </ns0:c>
      <ns0:c r="B4" s="83" t="str">
        <ns0:f>IF(A4="","",Products!B4)</ns0:f>
      </ns0:c>
      <ns0:c r="C4" s="83" t="str">
        <ns0:f>IF(A4="","",Products!C4)</ns0:f>
      </ns0:c>
      <ns0:c r="D4" s="83" t="str">
        <ns0:f>IF(Products!I4="Ready",Products!G4,"")</ns0:f>
      </ns0:c>
      <ns0:c r="E4" s="226"/>
      <ns0:c r="F4" s="227"/>
      <ns0:c r="G4" s="83" t="str">
        <ns0:f>IF(Products!I4="Ready",N(Sales!C4),"")</ns0:f>
      </ns0:c>
      <ns0:c r="H4" s="226"/>
      <ns0:c r="I4" s="226"/>
      <ns0:c r="J4" s="226"/>
      <ns0:c r="K4" s="83" t="str">
        <ns0:f t="shared" ref="K4:K303" si="1">IF(X4&lt;&gt;"Ready","",D4+N(E4)-N(G4)-N(H4)-N(I4)-N(J4))</ns0:f>
      </ns0:c>
      <ns0:c r="L4" s="226"/>
      <ns0:c r="M4" s="83" t="str">
        <ns0:f t="shared" ref="M4:M303" si="2">IF(AND(X4="Ready",ISNUMBER(L4)),L4-K4,"")</ns0:f>
      </ns0:c>
      <ns0:c r="N4" s="85" t="str">
        <ns0:f>IF(X4&lt;&gt;"Ready","",IF(N(E4)&gt;0,(D4*Products!H4+F4)/(D4+E4),Products!H4))</ns0:f>
      </ns0:c>
      <ns0:c r="O4" s="83" t="str">
        <ns0:f>IF(X4="","",IF(X4&lt;&gt;"Ready",X4,IF(NOT(ISNUMBER(Products!E4)),"Set minimum",IF(V4&lt;=Products!E4,"Restock","OK"))))</ns0:f>
      </ns0:c>
      <ns0:c r="P4" s="83" t="str">
        <ns0:f t="shared" ref="P4:P303" si="3">IF(O4="Restock",COUNTIF($O$4:O4,"Restock"),"")</ns0:f>
      </ns0:c>
      <ns0:c r="Q4" s="83" t="str">
        <ns0:f>IF(O4&lt;&gt;"Restock","",MAX(0,IF(ISNUMBER(Products!F4),Products!F4,MAX(2*Products!E4,Products!E4+1))-V4))</ns0:f>
      </ns0:c>
      <ns0:c r="R4" s="85" t="str">
        <ns0:f t="shared" ref="R4:R303" si="4">IF($X4&lt;&gt;"Ready","",K4*N4)</ns0:f>
      </ns0:c>
      <ns0:c r="S4" s="85" t="str">
        <ns0:f t="shared" ref="S4:S303" si="5">IF(AND(X4="Ready",ISNUMBER(L4)),L4*N4,"")</ns0:f>
      </ns0:c>
      <ns0:c r="T4" s="85" t="str">
        <ns0:f t="shared" ref="T4:T303" si="6">IF(AND(X4="Ready",ISNUMBER(L4)),MAX(0,-M4)*N4,"")</ns0:f>
      </ns0:c>
      <ns0:c r="U4" s="85" t="str">
        <ns0:f t="shared" ref="U4:U303" si="7">IF($X4&lt;&gt;"Ready","",(H4+I4)*N4)</ns0:f>
      </ns0:c>
      <ns0:c r="V4" s="83" t="str">
        <ns0:f t="shared" ref="V4:V303" si="8">IF(X4&lt;&gt;"Ready","",IF(ISNUMBER(L4),L4,K4))</ns0:f>
      </ns0:c>
      <ns0:c r="W4" s="85" t="str">
        <ns0:f t="shared" ref="W4:W303" si="9">IF($X4&lt;&gt;"Ready","",N4)</ns0:f>
      </ns0:c>
      <ns0:c r="X4" s="83" t="str">
        <ns0:f>IF(Products!I4="","",IF(Products!I4&lt;&gt;"Ready","Fix Products",IF(COUNTA(E4:F4,H4:J4,L4)&lt;&gt;COUNT(E4:F4,H4:J4,L4),"Numbers only",IF(MIN(E4:F4,H4:J4,L4)&lt;0,"No negatives",IF(AND(N(E4)&gt;0,NOT(ISNUMBER(F4))),"Add purchase total",IF(AND(N(E4)=0,N(F4)&gt;0),"Add received quantity",IF(D4+N(E4)-N(G4)-N(H4)-N(I4)-N(J4)&lt;0,"More out than in stock","Ready")))))))</ns0:f>
      </ns0:c>
      <ns0:c r="Y4" s="85" t="str">
        <ns0:f t="shared" ref="Y4:Y303" si="10">IF(ISNUMBER(Q4),Q4*N4,"")</ns0:f>
      </ns0:c>
      <ns0:c r="Z4" s="239"/>
    </ns0:row>
    <ns0:row r="5">
      <ns0:c r="A5" s="83" t="str">
        <ns0:f>IF(Products!A5="","",Products!A5)</ns0:f>
      </ns0:c>
      <ns0:c r="B5" s="83" t="str">
        <ns0:f>IF(A5="","",Products!B5)</ns0:f>
      </ns0:c>
      <ns0:c r="C5" s="83" t="str">
        <ns0:f>IF(A5="","",Products!C5)</ns0:f>
      </ns0:c>
      <ns0:c r="D5" s="83" t="str">
        <ns0:f>IF(Products!I5="Ready",Products!G5,"")</ns0:f>
      </ns0:c>
      <ns0:c r="E5" s="226"/>
      <ns0:c r="F5" s="227"/>
      <ns0:c r="G5" s="83" t="str">
        <ns0:f>IF(Products!I5="Ready",N(Sales!C5),"")</ns0:f>
      </ns0:c>
      <ns0:c r="H5" s="226"/>
      <ns0:c r="I5" s="226"/>
      <ns0:c r="J5" s="226"/>
      <ns0:c r="K5" s="83" t="str">
        <ns0:f t="shared" si="1">IF(X5&lt;&gt;"Ready","",D5+N(E5)-N(G5)-N(H5)-N(I5)-N(J5))</ns0:f>
      </ns0:c>
      <ns0:c r="L5" s="226"/>
      <ns0:c r="M5" s="83" t="str">
        <ns0:f t="shared" si="2">IF(AND(X5="Ready",ISNUMBER(L5)),L5-K5,"")</ns0:f>
      </ns0:c>
      <ns0:c r="N5" s="85" t="str">
        <ns0:f>IF(X5&lt;&gt;"Ready","",IF(N(E5)&gt;0,(D5*Products!H5+F5)/(D5+E5),Products!H5))</ns0:f>
      </ns0:c>
      <ns0:c r="O5" s="83" t="str">
        <ns0:f>IF(X5="","",IF(X5&lt;&gt;"Ready",X5,IF(NOT(ISNUMBER(Products!E5)),"Set minimum",IF(V5&lt;=Products!E5,"Restock","OK"))))</ns0:f>
      </ns0:c>
      <ns0:c r="P5" s="83" t="str">
        <ns0:f t="shared" si="3"/>
      </ns0:c>
      <ns0:c r="Q5" s="83" t="str">
        <ns0:f>IF(O5&lt;&gt;"Restock","",MAX(0,IF(ISNUMBER(Products!F5),Products!F5,MAX(2*Products!E5,Products!E5+1))-V5))</ns0:f>
      </ns0:c>
      <ns0:c r="R5" s="85" t="str">
        <ns0:f t="shared" si="4"/>
      </ns0:c>
      <ns0:c r="S5" s="85" t="str">
        <ns0:f t="shared" si="5">IF(AND(X5="Ready",ISNUMBER(L5)),L5*N5,"")</ns0:f>
      </ns0:c>
      <ns0:c r="T5" s="85" t="str">
        <ns0:f t="shared" si="6">IF(AND(X5="Ready",ISNUMBER(L5)),MAX(0,-M5)*N5,"")</ns0:f>
      </ns0:c>
      <ns0:c r="U5" s="85" t="str">
        <ns0:f t="shared" si="7"/>
      </ns0:c>
      <ns0:c r="V5" s="83" t="str">
        <ns0:f t="shared" si="8">IF(X5&lt;&gt;"Ready","",IF(ISNUMBER(L5),L5,K5))</ns0:f>
      </ns0:c>
      <ns0:c r="W5" s="85" t="str">
        <ns0:f t="shared" si="9"/>
      </ns0:c>
      <ns0:c r="X5" s="83" t="str">
        <ns0:f>IF(Products!I5="","",IF(Products!I5&lt;&gt;"Ready","Fix Products",IF(COUNTA(E5:F5,H5:J5,L5)&lt;&gt;COUNT(E5:F5,H5:J5,L5),"Numbers only",IF(MIN(E5:F5,H5:J5,L5)&lt;0,"No negatives",IF(AND(N(E5)&gt;0,NOT(ISNUMBER(F5))),"Add purchase total",IF(AND(N(E5)=0,N(F5)&gt;0),"Add received quantity",IF(D5+N(E5)-N(G5)-N(H5)-N(I5)-N(J5)&lt;0,"More out than in stock","Ready")))))))</ns0:f>
      </ns0:c>
      <ns0:c r="Y5" s="85" t="str">
        <ns0:f t="shared" si="10">IF(ISNUMBER(Q5),Q5*N5,"")</ns0:f>
      </ns0:c>
      <ns0:c r="Z5" s="239"/>
    </ns0:row>
    <ns0:row r="6">
      <ns0:c r="A6" s="83" t="str">
        <ns0:f>IF(Products!A6="","",Products!A6)</ns0:f>
      </ns0:c>
      <ns0:c r="B6" s="83" t="str">
        <ns0:f>IF(A6="","",Products!B6)</ns0:f>
      </ns0:c>
      <ns0:c r="C6" s="83" t="str">
        <ns0:f>IF(A6="","",Products!C6)</ns0:f>
      </ns0:c>
      <ns0:c r="D6" s="83" t="str">
        <ns0:f>IF(Products!I6="Ready",Products!G6,"")</ns0:f>
      </ns0:c>
      <ns0:c r="E6" s="226"/>
      <ns0:c r="F6" s="227"/>
      <ns0:c r="G6" s="83" t="str">
        <ns0:f>IF(Products!I6="Ready",N(Sales!C6),"")</ns0:f>
      </ns0:c>
      <ns0:c r="H6" s="226"/>
      <ns0:c r="I6" s="226"/>
      <ns0:c r="J6" s="226"/>
      <ns0:c r="K6" s="83" t="str">
        <ns0:f t="shared" si="1">IF(X6&lt;&gt;"Ready","",D6+N(E6)-N(G6)-N(H6)-N(I6)-N(J6))</ns0:f>
      </ns0:c>
      <ns0:c r="L6" s="226"/>
      <ns0:c r="M6" s="83" t="str">
        <ns0:f t="shared" si="2">IF(AND(X6="Ready",ISNUMBER(L6)),L6-K6,"")</ns0:f>
      </ns0:c>
      <ns0:c r="N6" s="85" t="str">
        <ns0:f>IF(X6&lt;&gt;"Ready","",IF(N(E6)&gt;0,(D6*Products!H6+F6)/(D6+E6),Products!H6))</ns0:f>
      </ns0:c>
      <ns0:c r="O6" s="83" t="str">
        <ns0:f>IF(X6="","",IF(X6&lt;&gt;"Ready",X6,IF(NOT(ISNUMBER(Products!E6)),"Set minimum",IF(V6&lt;=Products!E6,"Restock","OK"))))</ns0:f>
      </ns0:c>
      <ns0:c r="P6" s="83" t="str">
        <ns0:f t="shared" si="3"/>
      </ns0:c>
      <ns0:c r="Q6" s="83" t="str">
        <ns0:f>IF(O6&lt;&gt;"Restock","",MAX(0,IF(ISNUMBER(Products!F6),Products!F6,MAX(2*Products!E6,Products!E6+1))-V6))</ns0:f>
      </ns0:c>
      <ns0:c r="R6" s="85" t="str">
        <ns0:f t="shared" si="4"/>
      </ns0:c>
      <ns0:c r="S6" s="85" t="str">
        <ns0:f t="shared" si="5">IF(AND(X6="Ready",ISNUMBER(L6)),L6*N6,"")</ns0:f>
      </ns0:c>
      <ns0:c r="T6" s="85" t="str">
        <ns0:f t="shared" si="6">IF(AND(X6="Ready",ISNUMBER(L6)),MAX(0,-M6)*N6,"")</ns0:f>
      </ns0:c>
      <ns0:c r="U6" s="85" t="str">
        <ns0:f t="shared" si="7"/>
      </ns0:c>
      <ns0:c r="V6" s="83" t="str">
        <ns0:f t="shared" si="8">IF(X6&lt;&gt;"Ready","",IF(ISNUMBER(L6),L6,K6))</ns0:f>
      </ns0:c>
      <ns0:c r="W6" s="85" t="str">
        <ns0:f t="shared" si="9"/>
      </ns0:c>
      <ns0:c r="X6" s="83" t="str">
        <ns0:f>IF(Products!I6="","",IF(Products!I6&lt;&gt;"Ready","Fix Products",IF(COUNTA(E6:F6,H6:J6,L6)&lt;&gt;COUNT(E6:F6,H6:J6,L6),"Numbers only",IF(MIN(E6:F6,H6:J6,L6)&lt;0,"No negatives",IF(AND(N(E6)&gt;0,NOT(ISNUMBER(F6))),"Add purchase total",IF(AND(N(E6)=0,N(F6)&gt;0),"Add received quantity",IF(D6+N(E6)-N(G6)-N(H6)-N(I6)-N(J6)&lt;0,"More out than in stock","Ready")))))))</ns0:f>
      </ns0:c>
      <ns0:c r="Y6" s="85" t="str">
        <ns0:f t="shared" si="10">IF(ISNUMBER(Q6),Q6*N6,"")</ns0:f>
      </ns0:c>
      <ns0:c r="Z6" s="239"/>
    </ns0:row>
    <ns0:row r="7">
      <ns0:c r="A7" s="83" t="str">
        <ns0:f>IF(Products!A7="","",Products!A7)</ns0:f>
      </ns0:c>
      <ns0:c r="B7" s="83" t="str">
        <ns0:f>IF(A7="","",Products!B7)</ns0:f>
      </ns0:c>
      <ns0:c r="C7" s="83" t="str">
        <ns0:f>IF(A7="","",Products!C7)</ns0:f>
      </ns0:c>
      <ns0:c r="D7" s="83" t="str">
        <ns0:f>IF(Products!I7="Ready",Products!G7,"")</ns0:f>
      </ns0:c>
      <ns0:c r="E7" s="226"/>
      <ns0:c r="F7" s="227"/>
      <ns0:c r="G7" s="83" t="str">
        <ns0:f>IF(Products!I7="Ready",N(Sales!C7),"")</ns0:f>
      </ns0:c>
      <ns0:c r="H7" s="226"/>
      <ns0:c r="I7" s="226"/>
      <ns0:c r="J7" s="226"/>
      <ns0:c r="K7" s="83" t="str">
        <ns0:f t="shared" si="1">IF(X7&lt;&gt;"Ready","",D7+N(E7)-N(G7)-N(H7)-N(I7)-N(J7))</ns0:f>
      </ns0:c>
      <ns0:c r="L7" s="226"/>
      <ns0:c r="M7" s="83" t="str">
        <ns0:f t="shared" si="2">IF(AND(X7="Ready",ISNUMBER(L7)),L7-K7,"")</ns0:f>
      </ns0:c>
      <ns0:c r="N7" s="85" t="str">
        <ns0:f>IF(X7&lt;&gt;"Ready","",IF(N(E7)&gt;0,(D7*Products!H7+F7)/(D7+E7),Products!H7))</ns0:f>
      </ns0:c>
      <ns0:c r="O7" s="83" t="str">
        <ns0:f>IF(X7="","",IF(X7&lt;&gt;"Ready",X7,IF(NOT(ISNUMBER(Products!E7)),"Set minimum",IF(V7&lt;=Products!E7,"Restock","OK"))))</ns0:f>
      </ns0:c>
      <ns0:c r="P7" s="83" t="str">
        <ns0:f t="shared" si="3"/>
      </ns0:c>
      <ns0:c r="Q7" s="83" t="str">
        <ns0:f>IF(O7&lt;&gt;"Restock","",MAX(0,IF(ISNUMBER(Products!F7),Products!F7,MAX(2*Products!E7,Products!E7+1))-V7))</ns0:f>
      </ns0:c>
      <ns0:c r="R7" s="85" t="str">
        <ns0:f t="shared" si="4"/>
      </ns0:c>
      <ns0:c r="S7" s="85" t="str">
        <ns0:f t="shared" si="5">IF(AND(X7="Ready",ISNUMBER(L7)),L7*N7,"")</ns0:f>
      </ns0:c>
      <ns0:c r="T7" s="85" t="str">
        <ns0:f t="shared" si="6">IF(AND(X7="Ready",ISNUMBER(L7)),MAX(0,-M7)*N7,"")</ns0:f>
      </ns0:c>
      <ns0:c r="U7" s="85" t="str">
        <ns0:f t="shared" si="7"/>
      </ns0:c>
      <ns0:c r="V7" s="83" t="str">
        <ns0:f t="shared" si="8">IF(X7&lt;&gt;"Ready","",IF(ISNUMBER(L7),L7,K7))</ns0:f>
      </ns0:c>
      <ns0:c r="W7" s="85" t="str">
        <ns0:f t="shared" si="9"/>
      </ns0:c>
      <ns0:c r="X7" s="83" t="str">
        <ns0:f>IF(Products!I7="","",IF(Products!I7&lt;&gt;"Ready","Fix Products",IF(COUNTA(E7:F7,H7:J7,L7)&lt;&gt;COUNT(E7:F7,H7:J7,L7),"Numbers only",IF(MIN(E7:F7,H7:J7,L7)&lt;0,"No negatives",IF(AND(N(E7)&gt;0,NOT(ISNUMBER(F7))),"Add purchase total",IF(AND(N(E7)=0,N(F7)&gt;0),"Add received quantity",IF(D7+N(E7)-N(G7)-N(H7)-N(I7)-N(J7)&lt;0,"More out than in stock","Ready")))))))</ns0:f>
      </ns0:c>
      <ns0:c r="Y7" s="85" t="str">
        <ns0:f t="shared" si="10">IF(ISNUMBER(Q7),Q7*N7,"")</ns0:f>
      </ns0:c>
      <ns0:c r="Z7" s="239"/>
    </ns0:row>
    <ns0:row r="8">
      <ns0:c r="A8" s="83" t="str">
        <ns0:f>IF(Products!A8="","",Products!A8)</ns0:f>
      </ns0:c>
      <ns0:c r="B8" s="83" t="str">
        <ns0:f>IF(A8="","",Products!B8)</ns0:f>
      </ns0:c>
      <ns0:c r="C8" s="83" t="str">
        <ns0:f>IF(A8="","",Products!C8)</ns0:f>
      </ns0:c>
      <ns0:c r="D8" s="83" t="str">
        <ns0:f>IF(Products!I8="Ready",Products!G8,"")</ns0:f>
      </ns0:c>
      <ns0:c r="E8" s="226"/>
      <ns0:c r="F8" s="227"/>
      <ns0:c r="G8" s="83" t="str">
        <ns0:f>IF(Products!I8="Ready",N(Sales!C8),"")</ns0:f>
      </ns0:c>
      <ns0:c r="H8" s="226"/>
      <ns0:c r="I8" s="226"/>
      <ns0:c r="J8" s="226"/>
      <ns0:c r="K8" s="83" t="str">
        <ns0:f t="shared" si="1">IF(X8&lt;&gt;"Ready","",D8+N(E8)-N(G8)-N(H8)-N(I8)-N(J8))</ns0:f>
      </ns0:c>
      <ns0:c r="L8" s="226"/>
      <ns0:c r="M8" s="83" t="str">
        <ns0:f t="shared" si="2">IF(AND(X8="Ready",ISNUMBER(L8)),L8-K8,"")</ns0:f>
      </ns0:c>
      <ns0:c r="N8" s="85" t="str">
        <ns0:f>IF(X8&lt;&gt;"Ready","",IF(N(E8)&gt;0,(D8*Products!H8+F8)/(D8+E8),Products!H8))</ns0:f>
      </ns0:c>
      <ns0:c r="O8" s="83" t="str">
        <ns0:f>IF(X8="","",IF(X8&lt;&gt;"Ready",X8,IF(NOT(ISNUMBER(Products!E8)),"Set minimum",IF(V8&lt;=Products!E8,"Restock","OK"))))</ns0:f>
      </ns0:c>
      <ns0:c r="P8" s="83" t="str">
        <ns0:f t="shared" si="3"/>
      </ns0:c>
      <ns0:c r="Q8" s="83" t="str">
        <ns0:f>IF(O8&lt;&gt;"Restock","",MAX(0,IF(ISNUMBER(Products!F8),Products!F8,MAX(2*Products!E8,Products!E8+1))-V8))</ns0:f>
      </ns0:c>
      <ns0:c r="R8" s="85" t="str">
        <ns0:f t="shared" si="4"/>
      </ns0:c>
      <ns0:c r="S8" s="85" t="str">
        <ns0:f t="shared" si="5">IF(AND(X8="Ready",ISNUMBER(L8)),L8*N8,"")</ns0:f>
      </ns0:c>
      <ns0:c r="T8" s="85" t="str">
        <ns0:f t="shared" si="6">IF(AND(X8="Ready",ISNUMBER(L8)),MAX(0,-M8)*N8,"")</ns0:f>
      </ns0:c>
      <ns0:c r="U8" s="85" t="str">
        <ns0:f t="shared" si="7"/>
      </ns0:c>
      <ns0:c r="V8" s="83" t="str">
        <ns0:f t="shared" si="8">IF(X8&lt;&gt;"Ready","",IF(ISNUMBER(L8),L8,K8))</ns0:f>
      </ns0:c>
      <ns0:c r="W8" s="85" t="str">
        <ns0:f t="shared" si="9"/>
      </ns0:c>
      <ns0:c r="X8" s="83" t="str">
        <ns0:f>IF(Products!I8="","",IF(Products!I8&lt;&gt;"Ready","Fix Products",IF(COUNTA(E8:F8,H8:J8,L8)&lt;&gt;COUNT(E8:F8,H8:J8,L8),"Numbers only",IF(MIN(E8:F8,H8:J8,L8)&lt;0,"No negatives",IF(AND(N(E8)&gt;0,NOT(ISNUMBER(F8))),"Add purchase total",IF(AND(N(E8)=0,N(F8)&gt;0),"Add received quantity",IF(D8+N(E8)-N(G8)-N(H8)-N(I8)-N(J8)&lt;0,"More out than in stock","Ready")))))))</ns0:f>
      </ns0:c>
      <ns0:c r="Y8" s="85" t="str">
        <ns0:f t="shared" si="10">IF(ISNUMBER(Q8),Q8*N8,"")</ns0:f>
      </ns0:c>
      <ns0:c r="Z8" s="239"/>
    </ns0:row>
    <ns0:row r="9">
      <ns0:c r="A9" s="83" t="str">
        <ns0:f>IF(Products!A9="","",Products!A9)</ns0:f>
      </ns0:c>
      <ns0:c r="B9" s="83" t="str">
        <ns0:f>IF(A9="","",Products!B9)</ns0:f>
      </ns0:c>
      <ns0:c r="C9" s="83" t="str">
        <ns0:f>IF(A9="","",Products!C9)</ns0:f>
      </ns0:c>
      <ns0:c r="D9" s="83" t="str">
        <ns0:f>IF(Products!I9="Ready",Products!G9,"")</ns0:f>
      </ns0:c>
      <ns0:c r="E9" s="226"/>
      <ns0:c r="F9" s="227"/>
      <ns0:c r="G9" s="83" t="str">
        <ns0:f>IF(Products!I9="Ready",N(Sales!C9),"")</ns0:f>
      </ns0:c>
      <ns0:c r="H9" s="226"/>
      <ns0:c r="I9" s="226"/>
      <ns0:c r="J9" s="226"/>
      <ns0:c r="K9" s="83" t="str">
        <ns0:f t="shared" si="1">IF(X9&lt;&gt;"Ready","",D9+N(E9)-N(G9)-N(H9)-N(I9)-N(J9))</ns0:f>
      </ns0:c>
      <ns0:c r="L9" s="226"/>
      <ns0:c r="M9" s="83" t="str">
        <ns0:f t="shared" si="2">IF(AND(X9="Ready",ISNUMBER(L9)),L9-K9,"")</ns0:f>
      </ns0:c>
      <ns0:c r="N9" s="85" t="str">
        <ns0:f>IF(X9&lt;&gt;"Ready","",IF(N(E9)&gt;0,(D9*Products!H9+F9)/(D9+E9),Products!H9))</ns0:f>
      </ns0:c>
      <ns0:c r="O9" s="83" t="str">
        <ns0:f>IF(X9="","",IF(X9&lt;&gt;"Ready",X9,IF(NOT(ISNUMBER(Products!E9)),"Set minimum",IF(V9&lt;=Products!E9,"Restock","OK"))))</ns0:f>
      </ns0:c>
      <ns0:c r="P9" s="83" t="str">
        <ns0:f t="shared" si="3"/>
      </ns0:c>
      <ns0:c r="Q9" s="83" t="str">
        <ns0:f>IF(O9&lt;&gt;"Restock","",MAX(0,IF(ISNUMBER(Products!F9),Products!F9,MAX(2*Products!E9,Products!E9+1))-V9))</ns0:f>
      </ns0:c>
      <ns0:c r="R9" s="85" t="str">
        <ns0:f t="shared" si="4"/>
      </ns0:c>
      <ns0:c r="S9" s="85" t="str">
        <ns0:f t="shared" si="5">IF(AND(X9="Ready",ISNUMBER(L9)),L9*N9,"")</ns0:f>
      </ns0:c>
      <ns0:c r="T9" s="85" t="str">
        <ns0:f t="shared" si="6">IF(AND(X9="Ready",ISNUMBER(L9)),MAX(0,-M9)*N9,"")</ns0:f>
      </ns0:c>
      <ns0:c r="U9" s="85" t="str">
        <ns0:f t="shared" si="7"/>
      </ns0:c>
      <ns0:c r="V9" s="83" t="str">
        <ns0:f t="shared" si="8">IF(X9&lt;&gt;"Ready","",IF(ISNUMBER(L9),L9,K9))</ns0:f>
      </ns0:c>
      <ns0:c r="W9" s="85" t="str">
        <ns0:f t="shared" si="9"/>
      </ns0:c>
      <ns0:c r="X9" s="83" t="str">
        <ns0:f>IF(Products!I9="","",IF(Products!I9&lt;&gt;"Ready","Fix Products",IF(COUNTA(E9:F9,H9:J9,L9)&lt;&gt;COUNT(E9:F9,H9:J9,L9),"Numbers only",IF(MIN(E9:F9,H9:J9,L9)&lt;0,"No negatives",IF(AND(N(E9)&gt;0,NOT(ISNUMBER(F9))),"Add purchase total",IF(AND(N(E9)=0,N(F9)&gt;0),"Add received quantity",IF(D9+N(E9)-N(G9)-N(H9)-N(I9)-N(J9)&lt;0,"More out than in stock","Ready")))))))</ns0:f>
      </ns0:c>
      <ns0:c r="Y9" s="85" t="str">
        <ns0:f t="shared" si="10">IF(ISNUMBER(Q9),Q9*N9,"")</ns0:f>
      </ns0:c>
      <ns0:c r="Z9" s="239"/>
    </ns0:row>
    <ns0:row r="10">
      <ns0:c r="A10" s="83" t="str">
        <ns0:f>IF(Products!A10="","",Products!A10)</ns0:f>
      </ns0:c>
      <ns0:c r="B10" s="83" t="str">
        <ns0:f>IF(A10="","",Products!B10)</ns0:f>
      </ns0:c>
      <ns0:c r="C10" s="83" t="str">
        <ns0:f>IF(A10="","",Products!C10)</ns0:f>
      </ns0:c>
      <ns0:c r="D10" s="83" t="str">
        <ns0:f>IF(Products!I10="Ready",Products!G10,"")</ns0:f>
      </ns0:c>
      <ns0:c r="E10" s="226"/>
      <ns0:c r="F10" s="227"/>
      <ns0:c r="G10" s="83" t="str">
        <ns0:f>IF(Products!I10="Ready",N(Sales!C10),"")</ns0:f>
      </ns0:c>
      <ns0:c r="H10" s="226"/>
      <ns0:c r="I10" s="226"/>
      <ns0:c r="J10" s="226"/>
      <ns0:c r="K10" s="83" t="str">
        <ns0:f t="shared" si="1">IF(X10&lt;&gt;"Ready","",D10+N(E10)-N(G10)-N(H10)-N(I10)-N(J10))</ns0:f>
      </ns0:c>
      <ns0:c r="L10" s="226"/>
      <ns0:c r="M10" s="83" t="str">
        <ns0:f t="shared" si="2">IF(AND(X10="Ready",ISNUMBER(L10)),L10-K10,"")</ns0:f>
      </ns0:c>
      <ns0:c r="N10" s="85" t="str">
        <ns0:f>IF(X10&lt;&gt;"Ready","",IF(N(E10)&gt;0,(D10*Products!H10+F10)/(D10+E10),Products!H10))</ns0:f>
      </ns0:c>
      <ns0:c r="O10" s="83" t="str">
        <ns0:f>IF(X10="","",IF(X10&lt;&gt;"Ready",X10,IF(NOT(ISNUMBER(Products!E10)),"Set minimum",IF(V10&lt;=Products!E10,"Restock","OK"))))</ns0:f>
      </ns0:c>
      <ns0:c r="P10" s="83" t="str">
        <ns0:f t="shared" si="3"/>
      </ns0:c>
      <ns0:c r="Q10" s="83" t="str">
        <ns0:f>IF(O10&lt;&gt;"Restock","",MAX(0,IF(ISNUMBER(Products!F10),Products!F10,MAX(2*Products!E10,Products!E10+1))-V10))</ns0:f>
      </ns0:c>
      <ns0:c r="R10" s="85" t="str">
        <ns0:f t="shared" si="4"/>
      </ns0:c>
      <ns0:c r="S10" s="85" t="str">
        <ns0:f t="shared" si="5">IF(AND(X10="Ready",ISNUMBER(L10)),L10*N10,"")</ns0:f>
      </ns0:c>
      <ns0:c r="T10" s="85" t="str">
        <ns0:f t="shared" si="6">IF(AND(X10="Ready",ISNUMBER(L10)),MAX(0,-M10)*N10,"")</ns0:f>
      </ns0:c>
      <ns0:c r="U10" s="85" t="str">
        <ns0:f t="shared" si="7"/>
      </ns0:c>
      <ns0:c r="V10" s="83" t="str">
        <ns0:f t="shared" si="8">IF(X10&lt;&gt;"Ready","",IF(ISNUMBER(L10),L10,K10))</ns0:f>
      </ns0:c>
      <ns0:c r="W10" s="85" t="str">
        <ns0:f t="shared" si="9"/>
      </ns0:c>
      <ns0:c r="X10" s="83" t="str">
        <ns0:f>IF(Products!I10="","",IF(Products!I10&lt;&gt;"Ready","Fix Products",IF(COUNTA(E10:F10,H10:J10,L10)&lt;&gt;COUNT(E10:F10,H10:J10,L10),"Numbers only",IF(MIN(E10:F10,H10:J10,L10)&lt;0,"No negatives",IF(AND(N(E10)&gt;0,NOT(ISNUMBER(F10))),"Add purchase total",IF(AND(N(E10)=0,N(F10)&gt;0),"Add received quantity",IF(D10+N(E10)-N(G10)-N(H10)-N(I10)-N(J10)&lt;0,"More out than in stock","Ready")))))))</ns0:f>
      </ns0:c>
      <ns0:c r="Y10" s="85" t="str">
        <ns0:f t="shared" si="10">IF(ISNUMBER(Q10),Q10*N10,"")</ns0:f>
      </ns0:c>
      <ns0:c r="Z10" s="239"/>
    </ns0:row>
    <ns0:row r="11">
      <ns0:c r="A11" s="83" t="str">
        <ns0:f>IF(Products!A11="","",Products!A11)</ns0:f>
      </ns0:c>
      <ns0:c r="B11" s="83" t="str">
        <ns0:f>IF(A11="","",Products!B11)</ns0:f>
      </ns0:c>
      <ns0:c r="C11" s="83" t="str">
        <ns0:f>IF(A11="","",Products!C11)</ns0:f>
      </ns0:c>
      <ns0:c r="D11" s="83" t="str">
        <ns0:f>IF(Products!I11="Ready",Products!G11,"")</ns0:f>
      </ns0:c>
      <ns0:c r="E11" s="226"/>
      <ns0:c r="F11" s="227"/>
      <ns0:c r="G11" s="83" t="str">
        <ns0:f>IF(Products!I11="Ready",N(Sales!C11),"")</ns0:f>
      </ns0:c>
      <ns0:c r="H11" s="226"/>
      <ns0:c r="I11" s="226"/>
      <ns0:c r="J11" s="226"/>
      <ns0:c r="K11" s="83" t="str">
        <ns0:f t="shared" si="1">IF(X11&lt;&gt;"Ready","",D11+N(E11)-N(G11)-N(H11)-N(I11)-N(J11))</ns0:f>
      </ns0:c>
      <ns0:c r="L11" s="226"/>
      <ns0:c r="M11" s="83" t="str">
        <ns0:f t="shared" si="2">IF(AND(X11="Ready",ISNUMBER(L11)),L11-K11,"")</ns0:f>
      </ns0:c>
      <ns0:c r="N11" s="85" t="str">
        <ns0:f>IF(X11&lt;&gt;"Ready","",IF(N(E11)&gt;0,(D11*Products!H11+F11)/(D11+E11),Products!H11))</ns0:f>
      </ns0:c>
      <ns0:c r="O11" s="83" t="str">
        <ns0:f>IF(X11="","",IF(X11&lt;&gt;"Ready",X11,IF(NOT(ISNUMBER(Products!E11)),"Set minimum",IF(V11&lt;=Products!E11,"Restock","OK"))))</ns0:f>
      </ns0:c>
      <ns0:c r="P11" s="83" t="str">
        <ns0:f t="shared" si="3"/>
      </ns0:c>
      <ns0:c r="Q11" s="83" t="str">
        <ns0:f>IF(O11&lt;&gt;"Restock","",MAX(0,IF(ISNUMBER(Products!F11),Products!F11,MAX(2*Products!E11,Products!E11+1))-V11))</ns0:f>
      </ns0:c>
      <ns0:c r="R11" s="85" t="str">
        <ns0:f t="shared" si="4"/>
      </ns0:c>
      <ns0:c r="S11" s="85" t="str">
        <ns0:f t="shared" si="5">IF(AND(X11="Ready",ISNUMBER(L11)),L11*N11,"")</ns0:f>
      </ns0:c>
      <ns0:c r="T11" s="85" t="str">
        <ns0:f t="shared" si="6">IF(AND(X11="Ready",ISNUMBER(L11)),MAX(0,-M11)*N11,"")</ns0:f>
      </ns0:c>
      <ns0:c r="U11" s="85" t="str">
        <ns0:f t="shared" si="7"/>
      </ns0:c>
      <ns0:c r="V11" s="83" t="str">
        <ns0:f t="shared" si="8">IF(X11&lt;&gt;"Ready","",IF(ISNUMBER(L11),L11,K11))</ns0:f>
      </ns0:c>
      <ns0:c r="W11" s="85" t="str">
        <ns0:f t="shared" si="9"/>
      </ns0:c>
      <ns0:c r="X11" s="83" t="str">
        <ns0:f>IF(Products!I11="","",IF(Products!I11&lt;&gt;"Ready","Fix Products",IF(COUNTA(E11:F11,H11:J11,L11)&lt;&gt;COUNT(E11:F11,H11:J11,L11),"Numbers only",IF(MIN(E11:F11,H11:J11,L11)&lt;0,"No negatives",IF(AND(N(E11)&gt;0,NOT(ISNUMBER(F11))),"Add purchase total",IF(AND(N(E11)=0,N(F11)&gt;0),"Add received quantity",IF(D11+N(E11)-N(G11)-N(H11)-N(I11)-N(J11)&lt;0,"More out than in stock","Ready")))))))</ns0:f>
      </ns0:c>
      <ns0:c r="Y11" s="85" t="str">
        <ns0:f t="shared" si="10">IF(ISNUMBER(Q11),Q11*N11,"")</ns0:f>
      </ns0:c>
      <ns0:c r="Z11" s="239"/>
    </ns0:row>
    <ns0:row r="12">
      <ns0:c r="A12" s="83" t="str">
        <ns0:f>IF(Products!A12="","",Products!A12)</ns0:f>
      </ns0:c>
      <ns0:c r="B12" s="83" t="str">
        <ns0:f>IF(A12="","",Products!B12)</ns0:f>
      </ns0:c>
      <ns0:c r="C12" s="83" t="str">
        <ns0:f>IF(A12="","",Products!C12)</ns0:f>
      </ns0:c>
      <ns0:c r="D12" s="83" t="str">
        <ns0:f>IF(Products!I12="Ready",Products!G12,"")</ns0:f>
      </ns0:c>
      <ns0:c r="E12" s="226"/>
      <ns0:c r="F12" s="227"/>
      <ns0:c r="G12" s="83" t="str">
        <ns0:f>IF(Products!I12="Ready",N(Sales!C12),"")</ns0:f>
      </ns0:c>
      <ns0:c r="H12" s="226"/>
      <ns0:c r="I12" s="226"/>
      <ns0:c r="J12" s="226"/>
      <ns0:c r="K12" s="83" t="str">
        <ns0:f t="shared" si="1">IF(X12&lt;&gt;"Ready","",D12+N(E12)-N(G12)-N(H12)-N(I12)-N(J12))</ns0:f>
      </ns0:c>
      <ns0:c r="L12" s="226"/>
      <ns0:c r="M12" s="83" t="str">
        <ns0:f t="shared" si="2">IF(AND(X12="Ready",ISNUMBER(L12)),L12-K12,"")</ns0:f>
      </ns0:c>
      <ns0:c r="N12" s="85" t="str">
        <ns0:f>IF(X12&lt;&gt;"Ready","",IF(N(E12)&gt;0,(D12*Products!H12+F12)/(D12+E12),Products!H12))</ns0:f>
      </ns0:c>
      <ns0:c r="O12" s="83" t="str">
        <ns0:f>IF(X12="","",IF(X12&lt;&gt;"Ready",X12,IF(NOT(ISNUMBER(Products!E12)),"Set minimum",IF(V12&lt;=Products!E12,"Restock","OK"))))</ns0:f>
      </ns0:c>
      <ns0:c r="P12" s="83" t="str">
        <ns0:f t="shared" si="3"/>
      </ns0:c>
      <ns0:c r="Q12" s="83" t="str">
        <ns0:f>IF(O12&lt;&gt;"Restock","",MAX(0,IF(ISNUMBER(Products!F12),Products!F12,MAX(2*Products!E12,Products!E12+1))-V12))</ns0:f>
      </ns0:c>
      <ns0:c r="R12" s="85" t="str">
        <ns0:f t="shared" si="4"/>
      </ns0:c>
      <ns0:c r="S12" s="85" t="str">
        <ns0:f t="shared" si="5">IF(AND(X12="Ready",ISNUMBER(L12)),L12*N12,"")</ns0:f>
      </ns0:c>
      <ns0:c r="T12" s="85" t="str">
        <ns0:f t="shared" si="6">IF(AND(X12="Ready",ISNUMBER(L12)),MAX(0,-M12)*N12,"")</ns0:f>
      </ns0:c>
      <ns0:c r="U12" s="85" t="str">
        <ns0:f t="shared" si="7"/>
      </ns0:c>
      <ns0:c r="V12" s="83" t="str">
        <ns0:f t="shared" si="8">IF(X12&lt;&gt;"Ready","",IF(ISNUMBER(L12),L12,K12))</ns0:f>
      </ns0:c>
      <ns0:c r="W12" s="85" t="str">
        <ns0:f t="shared" si="9"/>
      </ns0:c>
      <ns0:c r="X12" s="83" t="str">
        <ns0:f>IF(Products!I12="","",IF(Products!I12&lt;&gt;"Ready","Fix Products",IF(COUNTA(E12:F12,H12:J12,L12)&lt;&gt;COUNT(E12:F12,H12:J12,L12),"Numbers only",IF(MIN(E12:F12,H12:J12,L12)&lt;0,"No negatives",IF(AND(N(E12)&gt;0,NOT(ISNUMBER(F12))),"Add purchase total",IF(AND(N(E12)=0,N(F12)&gt;0),"Add received quantity",IF(D12+N(E12)-N(G12)-N(H12)-N(I12)-N(J12)&lt;0,"More out than in stock","Ready")))))))</ns0:f>
      </ns0:c>
      <ns0:c r="Y12" s="85" t="str">
        <ns0:f t="shared" si="10">IF(ISNUMBER(Q12),Q12*N12,"")</ns0:f>
      </ns0:c>
      <ns0:c r="Z12" s="239"/>
    </ns0:row>
    <ns0:row r="13">
      <ns0:c r="A13" s="83" t="str">
        <ns0:f>IF(Products!A13="","",Products!A13)</ns0:f>
      </ns0:c>
      <ns0:c r="B13" s="83" t="str">
        <ns0:f>IF(A13="","",Products!B13)</ns0:f>
      </ns0:c>
      <ns0:c r="C13" s="83" t="str">
        <ns0:f>IF(A13="","",Products!C13)</ns0:f>
      </ns0:c>
      <ns0:c r="D13" s="83" t="str">
        <ns0:f>IF(Products!I13="Ready",Products!G13,"")</ns0:f>
      </ns0:c>
      <ns0:c r="E13" s="226"/>
      <ns0:c r="F13" s="227"/>
      <ns0:c r="G13" s="83" t="str">
        <ns0:f>IF(Products!I13="Ready",N(Sales!C13),"")</ns0:f>
      </ns0:c>
      <ns0:c r="H13" s="226"/>
      <ns0:c r="I13" s="226"/>
      <ns0:c r="J13" s="226"/>
      <ns0:c r="K13" s="83" t="str">
        <ns0:f t="shared" si="1">IF(X13&lt;&gt;"Ready","",D13+N(E13)-N(G13)-N(H13)-N(I13)-N(J13))</ns0:f>
      </ns0:c>
      <ns0:c r="L13" s="226"/>
      <ns0:c r="M13" s="83" t="str">
        <ns0:f t="shared" si="2">IF(AND(X13="Ready",ISNUMBER(L13)),L13-K13,"")</ns0:f>
      </ns0:c>
      <ns0:c r="N13" s="85" t="str">
        <ns0:f>IF(X13&lt;&gt;"Ready","",IF(N(E13)&gt;0,(D13*Products!H13+F13)/(D13+E13),Products!H13))</ns0:f>
      </ns0:c>
      <ns0:c r="O13" s="83" t="str">
        <ns0:f>IF(X13="","",IF(X13&lt;&gt;"Ready",X13,IF(NOT(ISNUMBER(Products!E13)),"Set minimum",IF(V13&lt;=Products!E13,"Restock","OK"))))</ns0:f>
      </ns0:c>
      <ns0:c r="P13" s="83" t="str">
        <ns0:f t="shared" si="3"/>
      </ns0:c>
      <ns0:c r="Q13" s="83" t="str">
        <ns0:f>IF(O13&lt;&gt;"Restock","",MAX(0,IF(ISNUMBER(Products!F13),Products!F13,MAX(2*Products!E13,Products!E13+1))-V13))</ns0:f>
      </ns0:c>
      <ns0:c r="R13" s="85" t="str">
        <ns0:f t="shared" si="4"/>
      </ns0:c>
      <ns0:c r="S13" s="85" t="str">
        <ns0:f t="shared" si="5">IF(AND(X13="Ready",ISNUMBER(L13)),L13*N13,"")</ns0:f>
      </ns0:c>
      <ns0:c r="T13" s="85" t="str">
        <ns0:f t="shared" si="6">IF(AND(X13="Ready",ISNUMBER(L13)),MAX(0,-M13)*N13,"")</ns0:f>
      </ns0:c>
      <ns0:c r="U13" s="85" t="str">
        <ns0:f t="shared" si="7"/>
      </ns0:c>
      <ns0:c r="V13" s="83" t="str">
        <ns0:f t="shared" si="8">IF(X13&lt;&gt;"Ready","",IF(ISNUMBER(L13),L13,K13))</ns0:f>
      </ns0:c>
      <ns0:c r="W13" s="85" t="str">
        <ns0:f t="shared" si="9"/>
      </ns0:c>
      <ns0:c r="X13" s="83" t="str">
        <ns0:f>IF(Products!I13="","",IF(Products!I13&lt;&gt;"Ready","Fix Products",IF(COUNTA(E13:F13,H13:J13,L13)&lt;&gt;COUNT(E13:F13,H13:J13,L13),"Numbers only",IF(MIN(E13:F13,H13:J13,L13)&lt;0,"No negatives",IF(AND(N(E13)&gt;0,NOT(ISNUMBER(F13))),"Add purchase total",IF(AND(N(E13)=0,N(F13)&gt;0),"Add received quantity",IF(D13+N(E13)-N(G13)-N(H13)-N(I13)-N(J13)&lt;0,"More out than in stock","Ready")))))))</ns0:f>
      </ns0:c>
      <ns0:c r="Y13" s="85" t="str">
        <ns0:f t="shared" si="10">IF(ISNUMBER(Q13),Q13*N13,"")</ns0:f>
      </ns0:c>
      <ns0:c r="Z13" s="239"/>
    </ns0:row>
    <ns0:row r="14">
      <ns0:c r="A14" s="83" t="str">
        <ns0:f>IF(Products!A14="","",Products!A14)</ns0:f>
      </ns0:c>
      <ns0:c r="B14" s="83" t="str">
        <ns0:f>IF(A14="","",Products!B14)</ns0:f>
      </ns0:c>
      <ns0:c r="C14" s="83" t="str">
        <ns0:f>IF(A14="","",Products!C14)</ns0:f>
      </ns0:c>
      <ns0:c r="D14" s="83" t="str">
        <ns0:f>IF(Products!I14="Ready",Products!G14,"")</ns0:f>
      </ns0:c>
      <ns0:c r="E14" s="226"/>
      <ns0:c r="F14" s="227"/>
      <ns0:c r="G14" s="83" t="str">
        <ns0:f>IF(Products!I14="Ready",N(Sales!C14),"")</ns0:f>
      </ns0:c>
      <ns0:c r="H14" s="226"/>
      <ns0:c r="I14" s="226"/>
      <ns0:c r="J14" s="226"/>
      <ns0:c r="K14" s="83" t="str">
        <ns0:f t="shared" si="1">IF(X14&lt;&gt;"Ready","",D14+N(E14)-N(G14)-N(H14)-N(I14)-N(J14))</ns0:f>
      </ns0:c>
      <ns0:c r="L14" s="226"/>
      <ns0:c r="M14" s="83" t="str">
        <ns0:f t="shared" si="2">IF(AND(X14="Ready",ISNUMBER(L14)),L14-K14,"")</ns0:f>
      </ns0:c>
      <ns0:c r="N14" s="85" t="str">
        <ns0:f>IF(X14&lt;&gt;"Ready","",IF(N(E14)&gt;0,(D14*Products!H14+F14)/(D14+E14),Products!H14))</ns0:f>
      </ns0:c>
      <ns0:c r="O14" s="83" t="str">
        <ns0:f>IF(X14="","",IF(X14&lt;&gt;"Ready",X14,IF(NOT(ISNUMBER(Products!E14)),"Set minimum",IF(V14&lt;=Products!E14,"Restock","OK"))))</ns0:f>
      </ns0:c>
      <ns0:c r="P14" s="83" t="str">
        <ns0:f t="shared" si="3"/>
      </ns0:c>
      <ns0:c r="Q14" s="83" t="str">
        <ns0:f>IF(O14&lt;&gt;"Restock","",MAX(0,IF(ISNUMBER(Products!F14),Products!F14,MAX(2*Products!E14,Products!E14+1))-V14))</ns0:f>
      </ns0:c>
      <ns0:c r="R14" s="85" t="str">
        <ns0:f t="shared" si="4"/>
      </ns0:c>
      <ns0:c r="S14" s="85" t="str">
        <ns0:f t="shared" si="5">IF(AND(X14="Ready",ISNUMBER(L14)),L14*N14,"")</ns0:f>
      </ns0:c>
      <ns0:c r="T14" s="85" t="str">
        <ns0:f t="shared" si="6">IF(AND(X14="Ready",ISNUMBER(L14)),MAX(0,-M14)*N14,"")</ns0:f>
      </ns0:c>
      <ns0:c r="U14" s="85" t="str">
        <ns0:f t="shared" si="7"/>
      </ns0:c>
      <ns0:c r="V14" s="83" t="str">
        <ns0:f t="shared" si="8">IF(X14&lt;&gt;"Ready","",IF(ISNUMBER(L14),L14,K14))</ns0:f>
      </ns0:c>
      <ns0:c r="W14" s="85" t="str">
        <ns0:f t="shared" si="9"/>
      </ns0:c>
      <ns0:c r="X14" s="83" t="str">
        <ns0:f>IF(Products!I14="","",IF(Products!I14&lt;&gt;"Ready","Fix Products",IF(COUNTA(E14:F14,H14:J14,L14)&lt;&gt;COUNT(E14:F14,H14:J14,L14),"Numbers only",IF(MIN(E14:F14,H14:J14,L14)&lt;0,"No negatives",IF(AND(N(E14)&gt;0,NOT(ISNUMBER(F14))),"Add purchase total",IF(AND(N(E14)=0,N(F14)&gt;0),"Add received quantity",IF(D14+N(E14)-N(G14)-N(H14)-N(I14)-N(J14)&lt;0,"More out than in stock","Ready")))))))</ns0:f>
      </ns0:c>
      <ns0:c r="Y14" s="85" t="str">
        <ns0:f t="shared" si="10">IF(ISNUMBER(Q14),Q14*N14,"")</ns0:f>
      </ns0:c>
      <ns0:c r="Z14" s="239"/>
    </ns0:row>
    <ns0:row r="15">
      <ns0:c r="A15" s="83" t="str">
        <ns0:f>IF(Products!A15="","",Products!A15)</ns0:f>
      </ns0:c>
      <ns0:c r="B15" s="83" t="str">
        <ns0:f>IF(A15="","",Products!B15)</ns0:f>
      </ns0:c>
      <ns0:c r="C15" s="83" t="str">
        <ns0:f>IF(A15="","",Products!C15)</ns0:f>
      </ns0:c>
      <ns0:c r="D15" s="83" t="str">
        <ns0:f>IF(Products!I15="Ready",Products!G15,"")</ns0:f>
      </ns0:c>
      <ns0:c r="E15" s="226"/>
      <ns0:c r="F15" s="227"/>
      <ns0:c r="G15" s="83" t="str">
        <ns0:f>IF(Products!I15="Ready",N(Sales!C15),"")</ns0:f>
      </ns0:c>
      <ns0:c r="H15" s="226"/>
      <ns0:c r="I15" s="226"/>
      <ns0:c r="J15" s="226"/>
      <ns0:c r="K15" s="83" t="str">
        <ns0:f t="shared" si="1">IF(X15&lt;&gt;"Ready","",D15+N(E15)-N(G15)-N(H15)-N(I15)-N(J15))</ns0:f>
      </ns0:c>
      <ns0:c r="L15" s="226"/>
      <ns0:c r="M15" s="83" t="str">
        <ns0:f t="shared" si="2">IF(AND(X15="Ready",ISNUMBER(L15)),L15-K15,"")</ns0:f>
      </ns0:c>
      <ns0:c r="N15" s="85" t="str">
        <ns0:f>IF(X15&lt;&gt;"Ready","",IF(N(E15)&gt;0,(D15*Products!H15+F15)/(D15+E15),Products!H15))</ns0:f>
      </ns0:c>
      <ns0:c r="O15" s="83" t="str">
        <ns0:f>IF(X15="","",IF(X15&lt;&gt;"Ready",X15,IF(NOT(ISNUMBER(Products!E15)),"Set minimum",IF(V15&lt;=Products!E15,"Restock","OK"))))</ns0:f>
      </ns0:c>
      <ns0:c r="P15" s="83" t="str">
        <ns0:f t="shared" si="3"/>
      </ns0:c>
      <ns0:c r="Q15" s="83" t="str">
        <ns0:f>IF(O15&lt;&gt;"Restock","",MAX(0,IF(ISNUMBER(Products!F15),Products!F15,MAX(2*Products!E15,Products!E15+1))-V15))</ns0:f>
      </ns0:c>
      <ns0:c r="R15" s="85" t="str">
        <ns0:f t="shared" si="4"/>
      </ns0:c>
      <ns0:c r="S15" s="85" t="str">
        <ns0:f t="shared" si="5">IF(AND(X15="Ready",ISNUMBER(L15)),L15*N15,"")</ns0:f>
      </ns0:c>
      <ns0:c r="T15" s="85" t="str">
        <ns0:f t="shared" si="6">IF(AND(X15="Ready",ISNUMBER(L15)),MAX(0,-M15)*N15,"")</ns0:f>
      </ns0:c>
      <ns0:c r="U15" s="85" t="str">
        <ns0:f t="shared" si="7"/>
      </ns0:c>
      <ns0:c r="V15" s="83" t="str">
        <ns0:f t="shared" si="8">IF(X15&lt;&gt;"Ready","",IF(ISNUMBER(L15),L15,K15))</ns0:f>
      </ns0:c>
      <ns0:c r="W15" s="85" t="str">
        <ns0:f t="shared" si="9"/>
      </ns0:c>
      <ns0:c r="X15" s="83" t="str">
        <ns0:f>IF(Products!I15="","",IF(Products!I15&lt;&gt;"Ready","Fix Products",IF(COUNTA(E15:F15,H15:J15,L15)&lt;&gt;COUNT(E15:F15,H15:J15,L15),"Numbers only",IF(MIN(E15:F15,H15:J15,L15)&lt;0,"No negatives",IF(AND(N(E15)&gt;0,NOT(ISNUMBER(F15))),"Add purchase total",IF(AND(N(E15)=0,N(F15)&gt;0),"Add received quantity",IF(D15+N(E15)-N(G15)-N(H15)-N(I15)-N(J15)&lt;0,"More out than in stock","Ready")))))))</ns0:f>
      </ns0:c>
      <ns0:c r="Y15" s="85" t="str">
        <ns0:f t="shared" si="10">IF(ISNUMBER(Q15),Q15*N15,"")</ns0:f>
      </ns0:c>
      <ns0:c r="Z15" s="239"/>
    </ns0:row>
    <ns0:row r="16">
      <ns0:c r="A16" s="83" t="str">
        <ns0:f>IF(Products!A16="","",Products!A16)</ns0:f>
      </ns0:c>
      <ns0:c r="B16" s="83" t="str">
        <ns0:f>IF(A16="","",Products!B16)</ns0:f>
      </ns0:c>
      <ns0:c r="C16" s="83" t="str">
        <ns0:f>IF(A16="","",Products!C16)</ns0:f>
      </ns0:c>
      <ns0:c r="D16" s="83" t="str">
        <ns0:f>IF(Products!I16="Ready",Products!G16,"")</ns0:f>
      </ns0:c>
      <ns0:c r="E16" s="226"/>
      <ns0:c r="F16" s="227"/>
      <ns0:c r="G16" s="83" t="str">
        <ns0:f>IF(Products!I16="Ready",N(Sales!C16),"")</ns0:f>
      </ns0:c>
      <ns0:c r="H16" s="226"/>
      <ns0:c r="I16" s="226"/>
      <ns0:c r="J16" s="226"/>
      <ns0:c r="K16" s="83" t="str">
        <ns0:f t="shared" si="1">IF(X16&lt;&gt;"Ready","",D16+N(E16)-N(G16)-N(H16)-N(I16)-N(J16))</ns0:f>
      </ns0:c>
      <ns0:c r="L16" s="226"/>
      <ns0:c r="M16" s="83" t="str">
        <ns0:f t="shared" si="2">IF(AND(X16="Ready",ISNUMBER(L16)),L16-K16,"")</ns0:f>
      </ns0:c>
      <ns0:c r="N16" s="85" t="str">
        <ns0:f>IF(X16&lt;&gt;"Ready","",IF(N(E16)&gt;0,(D16*Products!H16+F16)/(D16+E16),Products!H16))</ns0:f>
      </ns0:c>
      <ns0:c r="O16" s="83" t="str">
        <ns0:f>IF(X16="","",IF(X16&lt;&gt;"Ready",X16,IF(NOT(ISNUMBER(Products!E16)),"Set minimum",IF(V16&lt;=Products!E16,"Restock","OK"))))</ns0:f>
      </ns0:c>
      <ns0:c r="P16" s="83" t="str">
        <ns0:f t="shared" si="3"/>
      </ns0:c>
      <ns0:c r="Q16" s="83" t="str">
        <ns0:f>IF(O16&lt;&gt;"Restock","",MAX(0,IF(ISNUMBER(Products!F16),Products!F16,MAX(2*Products!E16,Products!E16+1))-V16))</ns0:f>
      </ns0:c>
      <ns0:c r="R16" s="85" t="str">
        <ns0:f t="shared" si="4"/>
      </ns0:c>
      <ns0:c r="S16" s="85" t="str">
        <ns0:f t="shared" si="5">IF(AND(X16="Ready",ISNUMBER(L16)),L16*N16,"")</ns0:f>
      </ns0:c>
      <ns0:c r="T16" s="85" t="str">
        <ns0:f t="shared" si="6">IF(AND(X16="Ready",ISNUMBER(L16)),MAX(0,-M16)*N16,"")</ns0:f>
      </ns0:c>
      <ns0:c r="U16" s="85" t="str">
        <ns0:f t="shared" si="7"/>
      </ns0:c>
      <ns0:c r="V16" s="83" t="str">
        <ns0:f t="shared" si="8">IF(X16&lt;&gt;"Ready","",IF(ISNUMBER(L16),L16,K16))</ns0:f>
      </ns0:c>
      <ns0:c r="W16" s="85" t="str">
        <ns0:f t="shared" si="9"/>
      </ns0:c>
      <ns0:c r="X16" s="83" t="str">
        <ns0:f>IF(Products!I16="","",IF(Products!I16&lt;&gt;"Ready","Fix Products",IF(COUNTA(E16:F16,H16:J16,L16)&lt;&gt;COUNT(E16:F16,H16:J16,L16),"Numbers only",IF(MIN(E16:F16,H16:J16,L16)&lt;0,"No negatives",IF(AND(N(E16)&gt;0,NOT(ISNUMBER(F16))),"Add purchase total",IF(AND(N(E16)=0,N(F16)&gt;0),"Add received quantity",IF(D16+N(E16)-N(G16)-N(H16)-N(I16)-N(J16)&lt;0,"More out than in stock","Ready")))))))</ns0:f>
      </ns0:c>
      <ns0:c r="Y16" s="85" t="str">
        <ns0:f t="shared" si="10">IF(ISNUMBER(Q16),Q16*N16,"")</ns0:f>
      </ns0:c>
      <ns0:c r="Z16" s="239"/>
    </ns0:row>
    <ns0:row r="17">
      <ns0:c r="A17" s="83" t="str">
        <ns0:f>IF(Products!A17="","",Products!A17)</ns0:f>
      </ns0:c>
      <ns0:c r="B17" s="83" t="str">
        <ns0:f>IF(A17="","",Products!B17)</ns0:f>
      </ns0:c>
      <ns0:c r="C17" s="83" t="str">
        <ns0:f>IF(A17="","",Products!C17)</ns0:f>
      </ns0:c>
      <ns0:c r="D17" s="83" t="str">
        <ns0:f>IF(Products!I17="Ready",Products!G17,"")</ns0:f>
      </ns0:c>
      <ns0:c r="E17" s="226"/>
      <ns0:c r="F17" s="227"/>
      <ns0:c r="G17" s="83" t="str">
        <ns0:f>IF(Products!I17="Ready",N(Sales!C17),"")</ns0:f>
      </ns0:c>
      <ns0:c r="H17" s="226"/>
      <ns0:c r="I17" s="226"/>
      <ns0:c r="J17" s="226"/>
      <ns0:c r="K17" s="83" t="str">
        <ns0:f t="shared" si="1">IF(X17&lt;&gt;"Ready","",D17+N(E17)-N(G17)-N(H17)-N(I17)-N(J17))</ns0:f>
      </ns0:c>
      <ns0:c r="L17" s="226"/>
      <ns0:c r="M17" s="83" t="str">
        <ns0:f t="shared" si="2">IF(AND(X17="Ready",ISNUMBER(L17)),L17-K17,"")</ns0:f>
      </ns0:c>
      <ns0:c r="N17" s="85" t="str">
        <ns0:f>IF(X17&lt;&gt;"Ready","",IF(N(E17)&gt;0,(D17*Products!H17+F17)/(D17+E17),Products!H17))</ns0:f>
      </ns0:c>
      <ns0:c r="O17" s="83" t="str">
        <ns0:f>IF(X17="","",IF(X17&lt;&gt;"Ready",X17,IF(NOT(ISNUMBER(Products!E17)),"Set minimum",IF(V17&lt;=Products!E17,"Restock","OK"))))</ns0:f>
      </ns0:c>
      <ns0:c r="P17" s="83" t="str">
        <ns0:f t="shared" si="3"/>
      </ns0:c>
      <ns0:c r="Q17" s="83" t="str">
        <ns0:f>IF(O17&lt;&gt;"Restock","",MAX(0,IF(ISNUMBER(Products!F17),Products!F17,MAX(2*Products!E17,Products!E17+1))-V17))</ns0:f>
      </ns0:c>
      <ns0:c r="R17" s="85" t="str">
        <ns0:f t="shared" si="4"/>
      </ns0:c>
      <ns0:c r="S17" s="85" t="str">
        <ns0:f t="shared" si="5">IF(AND(X17="Ready",ISNUMBER(L17)),L17*N17,"")</ns0:f>
      </ns0:c>
      <ns0:c r="T17" s="85" t="str">
        <ns0:f t="shared" si="6">IF(AND(X17="Ready",ISNUMBER(L17)),MAX(0,-M17)*N17,"")</ns0:f>
      </ns0:c>
      <ns0:c r="U17" s="85" t="str">
        <ns0:f t="shared" si="7"/>
      </ns0:c>
      <ns0:c r="V17" s="83" t="str">
        <ns0:f t="shared" si="8">IF(X17&lt;&gt;"Ready","",IF(ISNUMBER(L17),L17,K17))</ns0:f>
      </ns0:c>
      <ns0:c r="W17" s="85" t="str">
        <ns0:f t="shared" si="9"/>
      </ns0:c>
      <ns0:c r="X17" s="83" t="str">
        <ns0:f>IF(Products!I17="","",IF(Products!I17&lt;&gt;"Ready","Fix Products",IF(COUNTA(E17:F17,H17:J17,L17)&lt;&gt;COUNT(E17:F17,H17:J17,L17),"Numbers only",IF(MIN(E17:F17,H17:J17,L17)&lt;0,"No negatives",IF(AND(N(E17)&gt;0,NOT(ISNUMBER(F17))),"Add purchase total",IF(AND(N(E17)=0,N(F17)&gt;0),"Add received quantity",IF(D17+N(E17)-N(G17)-N(H17)-N(I17)-N(J17)&lt;0,"More out than in stock","Ready")))))))</ns0:f>
      </ns0:c>
      <ns0:c r="Y17" s="85" t="str">
        <ns0:f t="shared" si="10">IF(ISNUMBER(Q17),Q17*N17,"")</ns0:f>
      </ns0:c>
      <ns0:c r="Z17" s="239"/>
    </ns0:row>
    <ns0:row r="18">
      <ns0:c r="A18" s="83" t="str">
        <ns0:f>IF(Products!A18="","",Products!A18)</ns0:f>
      </ns0:c>
      <ns0:c r="B18" s="83" t="str">
        <ns0:f>IF(A18="","",Products!B18)</ns0:f>
      </ns0:c>
      <ns0:c r="C18" s="83" t="str">
        <ns0:f>IF(A18="","",Products!C18)</ns0:f>
      </ns0:c>
      <ns0:c r="D18" s="83" t="str">
        <ns0:f>IF(Products!I18="Ready",Products!G18,"")</ns0:f>
      </ns0:c>
      <ns0:c r="E18" s="226"/>
      <ns0:c r="F18" s="227"/>
      <ns0:c r="G18" s="83" t="str">
        <ns0:f>IF(Products!I18="Ready",N(Sales!C18),"")</ns0:f>
      </ns0:c>
      <ns0:c r="H18" s="226"/>
      <ns0:c r="I18" s="226"/>
      <ns0:c r="J18" s="226"/>
      <ns0:c r="K18" s="83" t="str">
        <ns0:f t="shared" si="1">IF(X18&lt;&gt;"Ready","",D18+N(E18)-N(G18)-N(H18)-N(I18)-N(J18))</ns0:f>
      </ns0:c>
      <ns0:c r="L18" s="226"/>
      <ns0:c r="M18" s="83" t="str">
        <ns0:f t="shared" si="2">IF(AND(X18="Ready",ISNUMBER(L18)),L18-K18,"")</ns0:f>
      </ns0:c>
      <ns0:c r="N18" s="85" t="str">
        <ns0:f>IF(X18&lt;&gt;"Ready","",IF(N(E18)&gt;0,(D18*Products!H18+F18)/(D18+E18),Products!H18))</ns0:f>
      </ns0:c>
      <ns0:c r="O18" s="83" t="str">
        <ns0:f>IF(X18="","",IF(X18&lt;&gt;"Ready",X18,IF(NOT(ISNUMBER(Products!E18)),"Set minimum",IF(V18&lt;=Products!E18,"Restock","OK"))))</ns0:f>
      </ns0:c>
      <ns0:c r="P18" s="83" t="str">
        <ns0:f t="shared" si="3"/>
      </ns0:c>
      <ns0:c r="Q18" s="83" t="str">
        <ns0:f>IF(O18&lt;&gt;"Restock","",MAX(0,IF(ISNUMBER(Products!F18),Products!F18,MAX(2*Products!E18,Products!E18+1))-V18))</ns0:f>
      </ns0:c>
      <ns0:c r="R18" s="85" t="str">
        <ns0:f t="shared" si="4"/>
      </ns0:c>
      <ns0:c r="S18" s="85" t="str">
        <ns0:f t="shared" si="5">IF(AND(X18="Ready",ISNUMBER(L18)),L18*N18,"")</ns0:f>
      </ns0:c>
      <ns0:c r="T18" s="85" t="str">
        <ns0:f t="shared" si="6">IF(AND(X18="Ready",ISNUMBER(L18)),MAX(0,-M18)*N18,"")</ns0:f>
      </ns0:c>
      <ns0:c r="U18" s="85" t="str">
        <ns0:f t="shared" si="7"/>
      </ns0:c>
      <ns0:c r="V18" s="83" t="str">
        <ns0:f t="shared" si="8">IF(X18&lt;&gt;"Ready","",IF(ISNUMBER(L18),L18,K18))</ns0:f>
      </ns0:c>
      <ns0:c r="W18" s="85" t="str">
        <ns0:f t="shared" si="9"/>
      </ns0:c>
      <ns0:c r="X18" s="83" t="str">
        <ns0:f>IF(Products!I18="","",IF(Products!I18&lt;&gt;"Ready","Fix Products",IF(COUNTA(E18:F18,H18:J18,L18)&lt;&gt;COUNT(E18:F18,H18:J18,L18),"Numbers only",IF(MIN(E18:F18,H18:J18,L18)&lt;0,"No negatives",IF(AND(N(E18)&gt;0,NOT(ISNUMBER(F18))),"Add purchase total",IF(AND(N(E18)=0,N(F18)&gt;0),"Add received quantity",IF(D18+N(E18)-N(G18)-N(H18)-N(I18)-N(J18)&lt;0,"More out than in stock","Ready")))))))</ns0:f>
      </ns0:c>
      <ns0:c r="Y18" s="85" t="str">
        <ns0:f t="shared" si="10">IF(ISNUMBER(Q18),Q18*N18,"")</ns0:f>
      </ns0:c>
      <ns0:c r="Z18" s="239"/>
    </ns0:row>
    <ns0:row r="19">
      <ns0:c r="A19" s="83" t="str">
        <ns0:f>IF(Products!A19="","",Products!A19)</ns0:f>
      </ns0:c>
      <ns0:c r="B19" s="83" t="str">
        <ns0:f>IF(A19="","",Products!B19)</ns0:f>
      </ns0:c>
      <ns0:c r="C19" s="83" t="str">
        <ns0:f>IF(A19="","",Products!C19)</ns0:f>
      </ns0:c>
      <ns0:c r="D19" s="83" t="str">
        <ns0:f>IF(Products!I19="Ready",Products!G19,"")</ns0:f>
      </ns0:c>
      <ns0:c r="E19" s="226"/>
      <ns0:c r="F19" s="227"/>
      <ns0:c r="G19" s="83" t="str">
        <ns0:f>IF(Products!I19="Ready",N(Sales!C19),"")</ns0:f>
      </ns0:c>
      <ns0:c r="H19" s="226"/>
      <ns0:c r="I19" s="226"/>
      <ns0:c r="J19" s="226"/>
      <ns0:c r="K19" s="83" t="str">
        <ns0:f t="shared" si="1">IF(X19&lt;&gt;"Ready","",D19+N(E19)-N(G19)-N(H19)-N(I19)-N(J19))</ns0:f>
      </ns0:c>
      <ns0:c r="L19" s="226"/>
      <ns0:c r="M19" s="83" t="str">
        <ns0:f t="shared" si="2">IF(AND(X19="Ready",ISNUMBER(L19)),L19-K19,"")</ns0:f>
      </ns0:c>
      <ns0:c r="N19" s="85" t="str">
        <ns0:f>IF(X19&lt;&gt;"Ready","",IF(N(E19)&gt;0,(D19*Products!H19+F19)/(D19+E19),Products!H19))</ns0:f>
      </ns0:c>
      <ns0:c r="O19" s="83" t="str">
        <ns0:f>IF(X19="","",IF(X19&lt;&gt;"Ready",X19,IF(NOT(ISNUMBER(Products!E19)),"Set minimum",IF(V19&lt;=Products!E19,"Restock","OK"))))</ns0:f>
      </ns0:c>
      <ns0:c r="P19" s="83" t="str">
        <ns0:f t="shared" si="3"/>
      </ns0:c>
      <ns0:c r="Q19" s="83" t="str">
        <ns0:f>IF(O19&lt;&gt;"Restock","",MAX(0,IF(ISNUMBER(Products!F19),Products!F19,MAX(2*Products!E19,Products!E19+1))-V19))</ns0:f>
      </ns0:c>
      <ns0:c r="R19" s="85" t="str">
        <ns0:f t="shared" si="4"/>
      </ns0:c>
      <ns0:c r="S19" s="85" t="str">
        <ns0:f t="shared" si="5">IF(AND(X19="Ready",ISNUMBER(L19)),L19*N19,"")</ns0:f>
      </ns0:c>
      <ns0:c r="T19" s="85" t="str">
        <ns0:f t="shared" si="6">IF(AND(X19="Ready",ISNUMBER(L19)),MAX(0,-M19)*N19,"")</ns0:f>
      </ns0:c>
      <ns0:c r="U19" s="85" t="str">
        <ns0:f t="shared" si="7"/>
      </ns0:c>
      <ns0:c r="V19" s="83" t="str">
        <ns0:f t="shared" si="8">IF(X19&lt;&gt;"Ready","",IF(ISNUMBER(L19),L19,K19))</ns0:f>
      </ns0:c>
      <ns0:c r="W19" s="85" t="str">
        <ns0:f t="shared" si="9"/>
      </ns0:c>
      <ns0:c r="X19" s="83" t="str">
        <ns0:f>IF(Products!I19="","",IF(Products!I19&lt;&gt;"Ready","Fix Products",IF(COUNTA(E19:F19,H19:J19,L19)&lt;&gt;COUNT(E19:F19,H19:J19,L19),"Numbers only",IF(MIN(E19:F19,H19:J19,L19)&lt;0,"No negatives",IF(AND(N(E19)&gt;0,NOT(ISNUMBER(F19))),"Add purchase total",IF(AND(N(E19)=0,N(F19)&gt;0),"Add received quantity",IF(D19+N(E19)-N(G19)-N(H19)-N(I19)-N(J19)&lt;0,"More out than in stock","Ready")))))))</ns0:f>
      </ns0:c>
      <ns0:c r="Y19" s="85" t="str">
        <ns0:f t="shared" si="10">IF(ISNUMBER(Q19),Q19*N19,"")</ns0:f>
      </ns0:c>
      <ns0:c r="Z19" s="239"/>
    </ns0:row>
    <ns0:row r="20">
      <ns0:c r="A20" s="83" t="str">
        <ns0:f>IF(Products!A20="","",Products!A20)</ns0:f>
      </ns0:c>
      <ns0:c r="B20" s="83" t="str">
        <ns0:f>IF(A20="","",Products!B20)</ns0:f>
      </ns0:c>
      <ns0:c r="C20" s="83" t="str">
        <ns0:f>IF(A20="","",Products!C20)</ns0:f>
      </ns0:c>
      <ns0:c r="D20" s="83" t="str">
        <ns0:f>IF(Products!I20="Ready",Products!G20,"")</ns0:f>
      </ns0:c>
      <ns0:c r="E20" s="226"/>
      <ns0:c r="F20" s="227"/>
      <ns0:c r="G20" s="83" t="str">
        <ns0:f>IF(Products!I20="Ready",N(Sales!C20),"")</ns0:f>
      </ns0:c>
      <ns0:c r="H20" s="226"/>
      <ns0:c r="I20" s="226"/>
      <ns0:c r="J20" s="226"/>
      <ns0:c r="K20" s="83" t="str">
        <ns0:f t="shared" si="1">IF(X20&lt;&gt;"Ready","",D20+N(E20)-N(G20)-N(H20)-N(I20)-N(J20))</ns0:f>
      </ns0:c>
      <ns0:c r="L20" s="226"/>
      <ns0:c r="M20" s="83" t="str">
        <ns0:f t="shared" si="2">IF(AND(X20="Ready",ISNUMBER(L20)),L20-K20,"")</ns0:f>
      </ns0:c>
      <ns0:c r="N20" s="85" t="str">
        <ns0:f>IF(X20&lt;&gt;"Ready","",IF(N(E20)&gt;0,(D20*Products!H20+F20)/(D20+E20),Products!H20))</ns0:f>
      </ns0:c>
      <ns0:c r="O20" s="83" t="str">
        <ns0:f>IF(X20="","",IF(X20&lt;&gt;"Ready",X20,IF(NOT(ISNUMBER(Products!E20)),"Set minimum",IF(V20&lt;=Products!E20,"Restock","OK"))))</ns0:f>
      </ns0:c>
      <ns0:c r="P20" s="83" t="str">
        <ns0:f t="shared" si="3"/>
      </ns0:c>
      <ns0:c r="Q20" s="83" t="str">
        <ns0:f>IF(O20&lt;&gt;"Restock","",MAX(0,IF(ISNUMBER(Products!F20),Products!F20,MAX(2*Products!E20,Products!E20+1))-V20))</ns0:f>
      </ns0:c>
      <ns0:c r="R20" s="85" t="str">
        <ns0:f t="shared" si="4"/>
      </ns0:c>
      <ns0:c r="S20" s="85" t="str">
        <ns0:f t="shared" si="5">IF(AND(X20="Ready",ISNUMBER(L20)),L20*N20,"")</ns0:f>
      </ns0:c>
      <ns0:c r="T20" s="85" t="str">
        <ns0:f t="shared" si="6">IF(AND(X20="Ready",ISNUMBER(L20)),MAX(0,-M20)*N20,"")</ns0:f>
      </ns0:c>
      <ns0:c r="U20" s="85" t="str">
        <ns0:f t="shared" si="7"/>
      </ns0:c>
      <ns0:c r="V20" s="83" t="str">
        <ns0:f t="shared" si="8">IF(X20&lt;&gt;"Ready","",IF(ISNUMBER(L20),L20,K20))</ns0:f>
      </ns0:c>
      <ns0:c r="W20" s="85" t="str">
        <ns0:f t="shared" si="9"/>
      </ns0:c>
      <ns0:c r="X20" s="83" t="str">
        <ns0:f>IF(Products!I20="","",IF(Products!I20&lt;&gt;"Ready","Fix Products",IF(COUNTA(E20:F20,H20:J20,L20)&lt;&gt;COUNT(E20:F20,H20:J20,L20),"Numbers only",IF(MIN(E20:F20,H20:J20,L20)&lt;0,"No negatives",IF(AND(N(E20)&gt;0,NOT(ISNUMBER(F20))),"Add purchase total",IF(AND(N(E20)=0,N(F20)&gt;0),"Add received quantity",IF(D20+N(E20)-N(G20)-N(H20)-N(I20)-N(J20)&lt;0,"More out than in stock","Ready")))))))</ns0:f>
      </ns0:c>
      <ns0:c r="Y20" s="85" t="str">
        <ns0:f t="shared" si="10">IF(ISNUMBER(Q20),Q20*N20,"")</ns0:f>
      </ns0:c>
      <ns0:c r="Z20" s="239"/>
    </ns0:row>
    <ns0:row r="21" ht="15.75" customHeight="1">
      <ns0:c r="A21" s="83" t="str">
        <ns0:f>IF(Products!A21="","",Products!A21)</ns0:f>
      </ns0:c>
      <ns0:c r="B21" s="83" t="str">
        <ns0:f>IF(A21="","",Products!B21)</ns0:f>
      </ns0:c>
      <ns0:c r="C21" s="83" t="str">
        <ns0:f>IF(A21="","",Products!C21)</ns0:f>
      </ns0:c>
      <ns0:c r="D21" s="83" t="str">
        <ns0:f>IF(Products!I21="Ready",Products!G21,"")</ns0:f>
      </ns0:c>
      <ns0:c r="E21" s="226"/>
      <ns0:c r="F21" s="227"/>
      <ns0:c r="G21" s="83" t="str">
        <ns0:f>IF(Products!I21="Ready",N(Sales!C21),"")</ns0:f>
      </ns0:c>
      <ns0:c r="H21" s="226"/>
      <ns0:c r="I21" s="226"/>
      <ns0:c r="J21" s="226"/>
      <ns0:c r="K21" s="83" t="str">
        <ns0:f t="shared" si="1">IF(X21&lt;&gt;"Ready","",D21+N(E21)-N(G21)-N(H21)-N(I21)-N(J21))</ns0:f>
      </ns0:c>
      <ns0:c r="L21" s="226"/>
      <ns0:c r="M21" s="83" t="str">
        <ns0:f t="shared" si="2">IF(AND(X21="Ready",ISNUMBER(L21)),L21-K21,"")</ns0:f>
      </ns0:c>
      <ns0:c r="N21" s="85" t="str">
        <ns0:f>IF(X21&lt;&gt;"Ready","",IF(N(E21)&gt;0,(D21*Products!H21+F21)/(D21+E21),Products!H21))</ns0:f>
      </ns0:c>
      <ns0:c r="O21" s="83" t="str">
        <ns0:f>IF(X21="","",IF(X21&lt;&gt;"Ready",X21,IF(NOT(ISNUMBER(Products!E21)),"Set minimum",IF(V21&lt;=Products!E21,"Restock","OK"))))</ns0:f>
      </ns0:c>
      <ns0:c r="P21" s="83" t="str">
        <ns0:f t="shared" si="3"/>
      </ns0:c>
      <ns0:c r="Q21" s="83" t="str">
        <ns0:f>IF(O21&lt;&gt;"Restock","",MAX(0,IF(ISNUMBER(Products!F21),Products!F21,MAX(2*Products!E21,Products!E21+1))-V21))</ns0:f>
      </ns0:c>
      <ns0:c r="R21" s="85" t="str">
        <ns0:f t="shared" si="4"/>
      </ns0:c>
      <ns0:c r="S21" s="85" t="str">
        <ns0:f t="shared" si="5">IF(AND(X21="Ready",ISNUMBER(L21)),L21*N21,"")</ns0:f>
      </ns0:c>
      <ns0:c r="T21" s="85" t="str">
        <ns0:f t="shared" si="6">IF(AND(X21="Ready",ISNUMBER(L21)),MAX(0,-M21)*N21,"")</ns0:f>
      </ns0:c>
      <ns0:c r="U21" s="85" t="str">
        <ns0:f t="shared" si="7"/>
      </ns0:c>
      <ns0:c r="V21" s="83" t="str">
        <ns0:f t="shared" si="8">IF(X21&lt;&gt;"Ready","",IF(ISNUMBER(L21),L21,K21))</ns0:f>
      </ns0:c>
      <ns0:c r="W21" s="85" t="str">
        <ns0:f t="shared" si="9"/>
      </ns0:c>
      <ns0:c r="X21" s="83" t="str">
        <ns0:f>IF(Products!I21="","",IF(Products!I21&lt;&gt;"Ready","Fix Products",IF(COUNTA(E21:F21,H21:J21,L21)&lt;&gt;COUNT(E21:F21,H21:J21,L21),"Numbers only",IF(MIN(E21:F21,H21:J21,L21)&lt;0,"No negatives",IF(AND(N(E21)&gt;0,NOT(ISNUMBER(F21))),"Add purchase total",IF(AND(N(E21)=0,N(F21)&gt;0),"Add received quantity",IF(D21+N(E21)-N(G21)-N(H21)-N(I21)-N(J21)&lt;0,"More out than in stock","Ready")))))))</ns0:f>
      </ns0:c>
      <ns0:c r="Y21" s="85" t="str">
        <ns0:f t="shared" si="10">IF(ISNUMBER(Q21),Q21*N21,"")</ns0:f>
      </ns0:c>
      <ns0:c r="Z21" s="239"/>
    </ns0:row>
    <ns0:row r="22" ht="15.75" customHeight="1">
      <ns0:c r="A22" s="83" t="str">
        <ns0:f>IF(Products!A22="","",Products!A22)</ns0:f>
      </ns0:c>
      <ns0:c r="B22" s="83" t="str">
        <ns0:f>IF(A22="","",Products!B22)</ns0:f>
      </ns0:c>
      <ns0:c r="C22" s="83" t="str">
        <ns0:f>IF(A22="","",Products!C22)</ns0:f>
      </ns0:c>
      <ns0:c r="D22" s="83" t="str">
        <ns0:f>IF(Products!I22="Ready",Products!G22,"")</ns0:f>
      </ns0:c>
      <ns0:c r="E22" s="226"/>
      <ns0:c r="F22" s="227"/>
      <ns0:c r="G22" s="83" t="str">
        <ns0:f>IF(Products!I22="Ready",N(Sales!C22),"")</ns0:f>
      </ns0:c>
      <ns0:c r="H22" s="226"/>
      <ns0:c r="I22" s="226"/>
      <ns0:c r="J22" s="226"/>
      <ns0:c r="K22" s="83" t="str">
        <ns0:f t="shared" si="1">IF(X22&lt;&gt;"Ready","",D22+N(E22)-N(G22)-N(H22)-N(I22)-N(J22))</ns0:f>
      </ns0:c>
      <ns0:c r="L22" s="226"/>
      <ns0:c r="M22" s="83" t="str">
        <ns0:f t="shared" si="2">IF(AND(X22="Ready",ISNUMBER(L22)),L22-K22,"")</ns0:f>
      </ns0:c>
      <ns0:c r="N22" s="85" t="str">
        <ns0:f>IF(X22&lt;&gt;"Ready","",IF(N(E22)&gt;0,(D22*Products!H22+F22)/(D22+E22),Products!H22))</ns0:f>
      </ns0:c>
      <ns0:c r="O22" s="83" t="str">
        <ns0:f>IF(X22="","",IF(X22&lt;&gt;"Ready",X22,IF(NOT(ISNUMBER(Products!E22)),"Set minimum",IF(V22&lt;=Products!E22,"Restock","OK"))))</ns0:f>
      </ns0:c>
      <ns0:c r="P22" s="83" t="str">
        <ns0:f t="shared" si="3"/>
      </ns0:c>
      <ns0:c r="Q22" s="83" t="str">
        <ns0:f>IF(O22&lt;&gt;"Restock","",MAX(0,IF(ISNUMBER(Products!F22),Products!F22,MAX(2*Products!E22,Products!E22+1))-V22))</ns0:f>
      </ns0:c>
      <ns0:c r="R22" s="85" t="str">
        <ns0:f t="shared" si="4"/>
      </ns0:c>
      <ns0:c r="S22" s="85" t="str">
        <ns0:f t="shared" si="5">IF(AND(X22="Ready",ISNUMBER(L22)),L22*N22,"")</ns0:f>
      </ns0:c>
      <ns0:c r="T22" s="85" t="str">
        <ns0:f t="shared" si="6">IF(AND(X22="Ready",ISNUMBER(L22)),MAX(0,-M22)*N22,"")</ns0:f>
      </ns0:c>
      <ns0:c r="U22" s="85" t="str">
        <ns0:f t="shared" si="7"/>
      </ns0:c>
      <ns0:c r="V22" s="83" t="str">
        <ns0:f t="shared" si="8">IF(X22&lt;&gt;"Ready","",IF(ISNUMBER(L22),L22,K22))</ns0:f>
      </ns0:c>
      <ns0:c r="W22" s="85" t="str">
        <ns0:f t="shared" si="9"/>
      </ns0:c>
      <ns0:c r="X22" s="83" t="str">
        <ns0:f>IF(Products!I22="","",IF(Products!I22&lt;&gt;"Ready","Fix Products",IF(COUNTA(E22:F22,H22:J22,L22)&lt;&gt;COUNT(E22:F22,H22:J22,L22),"Numbers only",IF(MIN(E22:F22,H22:J22,L22)&lt;0,"No negatives",IF(AND(N(E22)&gt;0,NOT(ISNUMBER(F22))),"Add purchase total",IF(AND(N(E22)=0,N(F22)&gt;0),"Add received quantity",IF(D22+N(E22)-N(G22)-N(H22)-N(I22)-N(J22)&lt;0,"More out than in stock","Ready")))))))</ns0:f>
      </ns0:c>
      <ns0:c r="Y22" s="85" t="str">
        <ns0:f t="shared" si="10">IF(ISNUMBER(Q22),Q22*N22,"")</ns0:f>
      </ns0:c>
      <ns0:c r="Z22" s="239"/>
    </ns0:row>
    <ns0:row r="23" ht="15.75" customHeight="1">
      <ns0:c r="A23" s="83" t="str">
        <ns0:f>IF(Products!A23="","",Products!A23)</ns0:f>
      </ns0:c>
      <ns0:c r="B23" s="83" t="str">
        <ns0:f>IF(A23="","",Products!B23)</ns0:f>
      </ns0:c>
      <ns0:c r="C23" s="83" t="str">
        <ns0:f>IF(A23="","",Products!C23)</ns0:f>
      </ns0:c>
      <ns0:c r="D23" s="83" t="str">
        <ns0:f>IF(Products!I23="Ready",Products!G23,"")</ns0:f>
      </ns0:c>
      <ns0:c r="E23" s="226"/>
      <ns0:c r="F23" s="227"/>
      <ns0:c r="G23" s="83" t="str">
        <ns0:f>IF(Products!I23="Ready",N(Sales!C23),"")</ns0:f>
      </ns0:c>
      <ns0:c r="H23" s="226"/>
      <ns0:c r="I23" s="226"/>
      <ns0:c r="J23" s="226"/>
      <ns0:c r="K23" s="83" t="str">
        <ns0:f t="shared" si="1">IF(X23&lt;&gt;"Ready","",D23+N(E23)-N(G23)-N(H23)-N(I23)-N(J23))</ns0:f>
      </ns0:c>
      <ns0:c r="L23" s="226"/>
      <ns0:c r="M23" s="83" t="str">
        <ns0:f t="shared" si="2">IF(AND(X23="Ready",ISNUMBER(L23)),L23-K23,"")</ns0:f>
      </ns0:c>
      <ns0:c r="N23" s="85" t="str">
        <ns0:f>IF(X23&lt;&gt;"Ready","",IF(N(E23)&gt;0,(D23*Products!H23+F23)/(D23+E23),Products!H23))</ns0:f>
      </ns0:c>
      <ns0:c r="O23" s="83" t="str">
        <ns0:f>IF(X23="","",IF(X23&lt;&gt;"Ready",X23,IF(NOT(ISNUMBER(Products!E23)),"Set minimum",IF(V23&lt;=Products!E23,"Restock","OK"))))</ns0:f>
      </ns0:c>
      <ns0:c r="P23" s="83" t="str">
        <ns0:f t="shared" si="3"/>
      </ns0:c>
      <ns0:c r="Q23" s="83" t="str">
        <ns0:f>IF(O23&lt;&gt;"Restock","",MAX(0,IF(ISNUMBER(Products!F23),Products!F23,MAX(2*Products!E23,Products!E23+1))-V23))</ns0:f>
      </ns0:c>
      <ns0:c r="R23" s="85" t="str">
        <ns0:f t="shared" si="4"/>
      </ns0:c>
      <ns0:c r="S23" s="85" t="str">
        <ns0:f t="shared" si="5">IF(AND(X23="Ready",ISNUMBER(L23)),L23*N23,"")</ns0:f>
      </ns0:c>
      <ns0:c r="T23" s="85" t="str">
        <ns0:f t="shared" si="6">IF(AND(X23="Ready",ISNUMBER(L23)),MAX(0,-M23)*N23,"")</ns0:f>
      </ns0:c>
      <ns0:c r="U23" s="85" t="str">
        <ns0:f t="shared" si="7"/>
      </ns0:c>
      <ns0:c r="V23" s="83" t="str">
        <ns0:f t="shared" si="8">IF(X23&lt;&gt;"Ready","",IF(ISNUMBER(L23),L23,K23))</ns0:f>
      </ns0:c>
      <ns0:c r="W23" s="85" t="str">
        <ns0:f t="shared" si="9"/>
      </ns0:c>
      <ns0:c r="X23" s="83" t="str">
        <ns0:f>IF(Products!I23="","",IF(Products!I23&lt;&gt;"Ready","Fix Products",IF(COUNTA(E23:F23,H23:J23,L23)&lt;&gt;COUNT(E23:F23,H23:J23,L23),"Numbers only",IF(MIN(E23:F23,H23:J23,L23)&lt;0,"No negatives",IF(AND(N(E23)&gt;0,NOT(ISNUMBER(F23))),"Add purchase total",IF(AND(N(E23)=0,N(F23)&gt;0),"Add received quantity",IF(D23+N(E23)-N(G23)-N(H23)-N(I23)-N(J23)&lt;0,"More out than in stock","Ready")))))))</ns0:f>
      </ns0:c>
      <ns0:c r="Y23" s="85" t="str">
        <ns0:f t="shared" si="10">IF(ISNUMBER(Q23),Q23*N23,"")</ns0:f>
      </ns0:c>
      <ns0:c r="Z23" s="239"/>
    </ns0:row>
    <ns0:row r="24" ht="15.75" customHeight="1">
      <ns0:c r="A24" s="83" t="str">
        <ns0:f>IF(Products!A24="","",Products!A24)</ns0:f>
      </ns0:c>
      <ns0:c r="B24" s="83" t="str">
        <ns0:f>IF(A24="","",Products!B24)</ns0:f>
      </ns0:c>
      <ns0:c r="C24" s="83" t="str">
        <ns0:f>IF(A24="","",Products!C24)</ns0:f>
      </ns0:c>
      <ns0:c r="D24" s="83" t="str">
        <ns0:f>IF(Products!I24="Ready",Products!G24,"")</ns0:f>
      </ns0:c>
      <ns0:c r="E24" s="226"/>
      <ns0:c r="F24" s="227"/>
      <ns0:c r="G24" s="83" t="str">
        <ns0:f>IF(Products!I24="Ready",N(Sales!C24),"")</ns0:f>
      </ns0:c>
      <ns0:c r="H24" s="226"/>
      <ns0:c r="I24" s="226"/>
      <ns0:c r="J24" s="226"/>
      <ns0:c r="K24" s="83" t="str">
        <ns0:f t="shared" si="1">IF(X24&lt;&gt;"Ready","",D24+N(E24)-N(G24)-N(H24)-N(I24)-N(J24))</ns0:f>
      </ns0:c>
      <ns0:c r="L24" s="226"/>
      <ns0:c r="M24" s="83" t="str">
        <ns0:f t="shared" si="2">IF(AND(X24="Ready",ISNUMBER(L24)),L24-K24,"")</ns0:f>
      </ns0:c>
      <ns0:c r="N24" s="85" t="str">
        <ns0:f>IF(X24&lt;&gt;"Ready","",IF(N(E24)&gt;0,(D24*Products!H24+F24)/(D24+E24),Products!H24))</ns0:f>
      </ns0:c>
      <ns0:c r="O24" s="83" t="str">
        <ns0:f>IF(X24="","",IF(X24&lt;&gt;"Ready",X24,IF(NOT(ISNUMBER(Products!E24)),"Set minimum",IF(V24&lt;=Products!E24,"Restock","OK"))))</ns0:f>
      </ns0:c>
      <ns0:c r="P24" s="83" t="str">
        <ns0:f t="shared" si="3"/>
      </ns0:c>
      <ns0:c r="Q24" s="83" t="str">
        <ns0:f>IF(O24&lt;&gt;"Restock","",MAX(0,IF(ISNUMBER(Products!F24),Products!F24,MAX(2*Products!E24,Products!E24+1))-V24))</ns0:f>
      </ns0:c>
      <ns0:c r="R24" s="85" t="str">
        <ns0:f t="shared" si="4"/>
      </ns0:c>
      <ns0:c r="S24" s="85" t="str">
        <ns0:f t="shared" si="5">IF(AND(X24="Ready",ISNUMBER(L24)),L24*N24,"")</ns0:f>
      </ns0:c>
      <ns0:c r="T24" s="85" t="str">
        <ns0:f t="shared" si="6">IF(AND(X24="Ready",ISNUMBER(L24)),MAX(0,-M24)*N24,"")</ns0:f>
      </ns0:c>
      <ns0:c r="U24" s="85" t="str">
        <ns0:f t="shared" si="7"/>
      </ns0:c>
      <ns0:c r="V24" s="83" t="str">
        <ns0:f t="shared" si="8">IF(X24&lt;&gt;"Ready","",IF(ISNUMBER(L24),L24,K24))</ns0:f>
      </ns0:c>
      <ns0:c r="W24" s="85" t="str">
        <ns0:f t="shared" si="9"/>
      </ns0:c>
      <ns0:c r="X24" s="83" t="str">
        <ns0:f>IF(Products!I24="","",IF(Products!I24&lt;&gt;"Ready","Fix Products",IF(COUNTA(E24:F24,H24:J24,L24)&lt;&gt;COUNT(E24:F24,H24:J24,L24),"Numbers only",IF(MIN(E24:F24,H24:J24,L24)&lt;0,"No negatives",IF(AND(N(E24)&gt;0,NOT(ISNUMBER(F24))),"Add purchase total",IF(AND(N(E24)=0,N(F24)&gt;0),"Add received quantity",IF(D24+N(E24)-N(G24)-N(H24)-N(I24)-N(J24)&lt;0,"More out than in stock","Ready")))))))</ns0:f>
      </ns0:c>
      <ns0:c r="Y24" s="85" t="str">
        <ns0:f t="shared" si="10">IF(ISNUMBER(Q24),Q24*N24,"")</ns0:f>
      </ns0:c>
      <ns0:c r="Z24" s="239"/>
    </ns0:row>
    <ns0:row r="25" ht="15.75" customHeight="1">
      <ns0:c r="A25" s="83" t="str">
        <ns0:f>IF(Products!A25="","",Products!A25)</ns0:f>
      </ns0:c>
      <ns0:c r="B25" s="83" t="str">
        <ns0:f>IF(A25="","",Products!B25)</ns0:f>
      </ns0:c>
      <ns0:c r="C25" s="83" t="str">
        <ns0:f>IF(A25="","",Products!C25)</ns0:f>
      </ns0:c>
      <ns0:c r="D25" s="83" t="str">
        <ns0:f>IF(Products!I25="Ready",Products!G25,"")</ns0:f>
      </ns0:c>
      <ns0:c r="E25" s="226"/>
      <ns0:c r="F25" s="227"/>
      <ns0:c r="G25" s="83" t="str">
        <ns0:f>IF(Products!I25="Ready",N(Sales!C25),"")</ns0:f>
      </ns0:c>
      <ns0:c r="H25" s="226"/>
      <ns0:c r="I25" s="226"/>
      <ns0:c r="J25" s="226"/>
      <ns0:c r="K25" s="83" t="str">
        <ns0:f t="shared" si="1">IF(X25&lt;&gt;"Ready","",D25+N(E25)-N(G25)-N(H25)-N(I25)-N(J25))</ns0:f>
      </ns0:c>
      <ns0:c r="L25" s="226"/>
      <ns0:c r="M25" s="83" t="str">
        <ns0:f t="shared" si="2">IF(AND(X25="Ready",ISNUMBER(L25)),L25-K25,"")</ns0:f>
      </ns0:c>
      <ns0:c r="N25" s="85" t="str">
        <ns0:f>IF(X25&lt;&gt;"Ready","",IF(N(E25)&gt;0,(D25*Products!H25+F25)/(D25+E25),Products!H25))</ns0:f>
      </ns0:c>
      <ns0:c r="O25" s="83" t="str">
        <ns0:f>IF(X25="","",IF(X25&lt;&gt;"Ready",X25,IF(NOT(ISNUMBER(Products!E25)),"Set minimum",IF(V25&lt;=Products!E25,"Restock","OK"))))</ns0:f>
      </ns0:c>
      <ns0:c r="P25" s="83" t="str">
        <ns0:f t="shared" si="3"/>
      </ns0:c>
      <ns0:c r="Q25" s="83" t="str">
        <ns0:f>IF(O25&lt;&gt;"Restock","",MAX(0,IF(ISNUMBER(Products!F25),Products!F25,MAX(2*Products!E25,Products!E25+1))-V25))</ns0:f>
      </ns0:c>
      <ns0:c r="R25" s="85" t="str">
        <ns0:f t="shared" si="4"/>
      </ns0:c>
      <ns0:c r="S25" s="85" t="str">
        <ns0:f t="shared" si="5">IF(AND(X25="Ready",ISNUMBER(L25)),L25*N25,"")</ns0:f>
      </ns0:c>
      <ns0:c r="T25" s="85" t="str">
        <ns0:f t="shared" si="6">IF(AND(X25="Ready",ISNUMBER(L25)),MAX(0,-M25)*N25,"")</ns0:f>
      </ns0:c>
      <ns0:c r="U25" s="85" t="str">
        <ns0:f t="shared" si="7"/>
      </ns0:c>
      <ns0:c r="V25" s="83" t="str">
        <ns0:f t="shared" si="8">IF(X25&lt;&gt;"Ready","",IF(ISNUMBER(L25),L25,K25))</ns0:f>
      </ns0:c>
      <ns0:c r="W25" s="85" t="str">
        <ns0:f t="shared" si="9"/>
      </ns0:c>
      <ns0:c r="X25" s="83" t="str">
        <ns0:f>IF(Products!I25="","",IF(Products!I25&lt;&gt;"Ready","Fix Products",IF(COUNTA(E25:F25,H25:J25,L25)&lt;&gt;COUNT(E25:F25,H25:J25,L25),"Numbers only",IF(MIN(E25:F25,H25:J25,L25)&lt;0,"No negatives",IF(AND(N(E25)&gt;0,NOT(ISNUMBER(F25))),"Add purchase total",IF(AND(N(E25)=0,N(F25)&gt;0),"Add received quantity",IF(D25+N(E25)-N(G25)-N(H25)-N(I25)-N(J25)&lt;0,"More out than in stock","Ready")))))))</ns0:f>
      </ns0:c>
      <ns0:c r="Y25" s="85" t="str">
        <ns0:f t="shared" si="10">IF(ISNUMBER(Q25),Q25*N25,"")</ns0:f>
      </ns0:c>
      <ns0:c r="Z25" s="239"/>
    </ns0:row>
    <ns0:row r="26" ht="15.75" customHeight="1">
      <ns0:c r="A26" s="83" t="str">
        <ns0:f>IF(Products!A26="","",Products!A26)</ns0:f>
      </ns0:c>
      <ns0:c r="B26" s="83" t="str">
        <ns0:f>IF(A26="","",Products!B26)</ns0:f>
      </ns0:c>
      <ns0:c r="C26" s="83" t="str">
        <ns0:f>IF(A26="","",Products!C26)</ns0:f>
      </ns0:c>
      <ns0:c r="D26" s="83" t="str">
        <ns0:f>IF(Products!I26="Ready",Products!G26,"")</ns0:f>
      </ns0:c>
      <ns0:c r="E26" s="226"/>
      <ns0:c r="F26" s="227"/>
      <ns0:c r="G26" s="83" t="str">
        <ns0:f>IF(Products!I26="Ready",N(Sales!C26),"")</ns0:f>
      </ns0:c>
      <ns0:c r="H26" s="226"/>
      <ns0:c r="I26" s="226"/>
      <ns0:c r="J26" s="226"/>
      <ns0:c r="K26" s="83" t="str">
        <ns0:f t="shared" si="1">IF(X26&lt;&gt;"Ready","",D26+N(E26)-N(G26)-N(H26)-N(I26)-N(J26))</ns0:f>
      </ns0:c>
      <ns0:c r="L26" s="226"/>
      <ns0:c r="M26" s="83" t="str">
        <ns0:f t="shared" si="2">IF(AND(X26="Ready",ISNUMBER(L26)),L26-K26,"")</ns0:f>
      </ns0:c>
      <ns0:c r="N26" s="85" t="str">
        <ns0:f>IF(X26&lt;&gt;"Ready","",IF(N(E26)&gt;0,(D26*Products!H26+F26)/(D26+E26),Products!H26))</ns0:f>
      </ns0:c>
      <ns0:c r="O26" s="83" t="str">
        <ns0:f>IF(X26="","",IF(X26&lt;&gt;"Ready",X26,IF(NOT(ISNUMBER(Products!E26)),"Set minimum",IF(V26&lt;=Products!E26,"Restock","OK"))))</ns0:f>
      </ns0:c>
      <ns0:c r="P26" s="83" t="str">
        <ns0:f t="shared" si="3"/>
      </ns0:c>
      <ns0:c r="Q26" s="83" t="str">
        <ns0:f>IF(O26&lt;&gt;"Restock","",MAX(0,IF(ISNUMBER(Products!F26),Products!F26,MAX(2*Products!E26,Products!E26+1))-V26))</ns0:f>
      </ns0:c>
      <ns0:c r="R26" s="85" t="str">
        <ns0:f t="shared" si="4"/>
      </ns0:c>
      <ns0:c r="S26" s="85" t="str">
        <ns0:f t="shared" si="5">IF(AND(X26="Ready",ISNUMBER(L26)),L26*N26,"")</ns0:f>
      </ns0:c>
      <ns0:c r="T26" s="85" t="str">
        <ns0:f t="shared" si="6">IF(AND(X26="Ready",ISNUMBER(L26)),MAX(0,-M26)*N26,"")</ns0:f>
      </ns0:c>
      <ns0:c r="U26" s="85" t="str">
        <ns0:f t="shared" si="7"/>
      </ns0:c>
      <ns0:c r="V26" s="83" t="str">
        <ns0:f t="shared" si="8">IF(X26&lt;&gt;"Ready","",IF(ISNUMBER(L26),L26,K26))</ns0:f>
      </ns0:c>
      <ns0:c r="W26" s="85" t="str">
        <ns0:f t="shared" si="9"/>
      </ns0:c>
      <ns0:c r="X26" s="83" t="str">
        <ns0:f>IF(Products!I26="","",IF(Products!I26&lt;&gt;"Ready","Fix Products",IF(COUNTA(E26:F26,H26:J26,L26)&lt;&gt;COUNT(E26:F26,H26:J26,L26),"Numbers only",IF(MIN(E26:F26,H26:J26,L26)&lt;0,"No negatives",IF(AND(N(E26)&gt;0,NOT(ISNUMBER(F26))),"Add purchase total",IF(AND(N(E26)=0,N(F26)&gt;0),"Add received quantity",IF(D26+N(E26)-N(G26)-N(H26)-N(I26)-N(J26)&lt;0,"More out than in stock","Ready")))))))</ns0:f>
      </ns0:c>
      <ns0:c r="Y26" s="85" t="str">
        <ns0:f t="shared" si="10">IF(ISNUMBER(Q26),Q26*N26,"")</ns0:f>
      </ns0:c>
      <ns0:c r="Z26" s="239"/>
    </ns0:row>
    <ns0:row r="27" ht="15.75" customHeight="1">
      <ns0:c r="A27" s="83" t="str">
        <ns0:f>IF(Products!A27="","",Products!A27)</ns0:f>
      </ns0:c>
      <ns0:c r="B27" s="83" t="str">
        <ns0:f>IF(A27="","",Products!B27)</ns0:f>
      </ns0:c>
      <ns0:c r="C27" s="83" t="str">
        <ns0:f>IF(A27="","",Products!C27)</ns0:f>
      </ns0:c>
      <ns0:c r="D27" s="83" t="str">
        <ns0:f>IF(Products!I27="Ready",Products!G27,"")</ns0:f>
      </ns0:c>
      <ns0:c r="E27" s="226"/>
      <ns0:c r="F27" s="227"/>
      <ns0:c r="G27" s="83" t="str">
        <ns0:f>IF(Products!I27="Ready",N(Sales!C27),"")</ns0:f>
      </ns0:c>
      <ns0:c r="H27" s="226"/>
      <ns0:c r="I27" s="226"/>
      <ns0:c r="J27" s="226"/>
      <ns0:c r="K27" s="83" t="str">
        <ns0:f t="shared" si="1">IF(X27&lt;&gt;"Ready","",D27+N(E27)-N(G27)-N(H27)-N(I27)-N(J27))</ns0:f>
      </ns0:c>
      <ns0:c r="L27" s="226"/>
      <ns0:c r="M27" s="83" t="str">
        <ns0:f t="shared" si="2">IF(AND(X27="Ready",ISNUMBER(L27)),L27-K27,"")</ns0:f>
      </ns0:c>
      <ns0:c r="N27" s="85" t="str">
        <ns0:f>IF(X27&lt;&gt;"Ready","",IF(N(E27)&gt;0,(D27*Products!H27+F27)/(D27+E27),Products!H27))</ns0:f>
      </ns0:c>
      <ns0:c r="O27" s="83" t="str">
        <ns0:f>IF(X27="","",IF(X27&lt;&gt;"Ready",X27,IF(NOT(ISNUMBER(Products!E27)),"Set minimum",IF(V27&lt;=Products!E27,"Restock","OK"))))</ns0:f>
      </ns0:c>
      <ns0:c r="P27" s="83" t="str">
        <ns0:f t="shared" si="3"/>
      </ns0:c>
      <ns0:c r="Q27" s="83" t="str">
        <ns0:f>IF(O27&lt;&gt;"Restock","",MAX(0,IF(ISNUMBER(Products!F27),Products!F27,MAX(2*Products!E27,Products!E27+1))-V27))</ns0:f>
      </ns0:c>
      <ns0:c r="R27" s="85" t="str">
        <ns0:f t="shared" si="4"/>
      </ns0:c>
      <ns0:c r="S27" s="85" t="str">
        <ns0:f t="shared" si="5">IF(AND(X27="Ready",ISNUMBER(L27)),L27*N27,"")</ns0:f>
      </ns0:c>
      <ns0:c r="T27" s="85" t="str">
        <ns0:f t="shared" si="6">IF(AND(X27="Ready",ISNUMBER(L27)),MAX(0,-M27)*N27,"")</ns0:f>
      </ns0:c>
      <ns0:c r="U27" s="85" t="str">
        <ns0:f t="shared" si="7"/>
      </ns0:c>
      <ns0:c r="V27" s="83" t="str">
        <ns0:f t="shared" si="8">IF(X27&lt;&gt;"Ready","",IF(ISNUMBER(L27),L27,K27))</ns0:f>
      </ns0:c>
      <ns0:c r="W27" s="85" t="str">
        <ns0:f t="shared" si="9"/>
      </ns0:c>
      <ns0:c r="X27" s="83" t="str">
        <ns0:f>IF(Products!I27="","",IF(Products!I27&lt;&gt;"Ready","Fix Products",IF(COUNTA(E27:F27,H27:J27,L27)&lt;&gt;COUNT(E27:F27,H27:J27,L27),"Numbers only",IF(MIN(E27:F27,H27:J27,L27)&lt;0,"No negatives",IF(AND(N(E27)&gt;0,NOT(ISNUMBER(F27))),"Add purchase total",IF(AND(N(E27)=0,N(F27)&gt;0),"Add received quantity",IF(D27+N(E27)-N(G27)-N(H27)-N(I27)-N(J27)&lt;0,"More out than in stock","Ready")))))))</ns0:f>
      </ns0:c>
      <ns0:c r="Y27" s="85" t="str">
        <ns0:f t="shared" si="10">IF(ISNUMBER(Q27),Q27*N27,"")</ns0:f>
      </ns0:c>
      <ns0:c r="Z27" s="239"/>
    </ns0:row>
    <ns0:row r="28" ht="15.75" customHeight="1">
      <ns0:c r="A28" s="83" t="str">
        <ns0:f>IF(Products!A28="","",Products!A28)</ns0:f>
      </ns0:c>
      <ns0:c r="B28" s="83" t="str">
        <ns0:f>IF(A28="","",Products!B28)</ns0:f>
      </ns0:c>
      <ns0:c r="C28" s="83" t="str">
        <ns0:f>IF(A28="","",Products!C28)</ns0:f>
      </ns0:c>
      <ns0:c r="D28" s="83" t="str">
        <ns0:f>IF(Products!I28="Ready",Products!G28,"")</ns0:f>
      </ns0:c>
      <ns0:c r="E28" s="226"/>
      <ns0:c r="F28" s="227"/>
      <ns0:c r="G28" s="83" t="str">
        <ns0:f>IF(Products!I28="Ready",N(Sales!C28),"")</ns0:f>
      </ns0:c>
      <ns0:c r="H28" s="226"/>
      <ns0:c r="I28" s="226"/>
      <ns0:c r="J28" s="226"/>
      <ns0:c r="K28" s="83" t="str">
        <ns0:f t="shared" si="1">IF(X28&lt;&gt;"Ready","",D28+N(E28)-N(G28)-N(H28)-N(I28)-N(J28))</ns0:f>
      </ns0:c>
      <ns0:c r="L28" s="226"/>
      <ns0:c r="M28" s="83" t="str">
        <ns0:f t="shared" si="2">IF(AND(X28="Ready",ISNUMBER(L28)),L28-K28,"")</ns0:f>
      </ns0:c>
      <ns0:c r="N28" s="85" t="str">
        <ns0:f>IF(X28&lt;&gt;"Ready","",IF(N(E28)&gt;0,(D28*Products!H28+F28)/(D28+E28),Products!H28))</ns0:f>
      </ns0:c>
      <ns0:c r="O28" s="83" t="str">
        <ns0:f>IF(X28="","",IF(X28&lt;&gt;"Ready",X28,IF(NOT(ISNUMBER(Products!E28)),"Set minimum",IF(V28&lt;=Products!E28,"Restock","OK"))))</ns0:f>
      </ns0:c>
      <ns0:c r="P28" s="83" t="str">
        <ns0:f t="shared" si="3"/>
      </ns0:c>
      <ns0:c r="Q28" s="83" t="str">
        <ns0:f>IF(O28&lt;&gt;"Restock","",MAX(0,IF(ISNUMBER(Products!F28),Products!F28,MAX(2*Products!E28,Products!E28+1))-V28))</ns0:f>
      </ns0:c>
      <ns0:c r="R28" s="85" t="str">
        <ns0:f t="shared" si="4"/>
      </ns0:c>
      <ns0:c r="S28" s="85" t="str">
        <ns0:f t="shared" si="5">IF(AND(X28="Ready",ISNUMBER(L28)),L28*N28,"")</ns0:f>
      </ns0:c>
      <ns0:c r="T28" s="85" t="str">
        <ns0:f t="shared" si="6">IF(AND(X28="Ready",ISNUMBER(L28)),MAX(0,-M28)*N28,"")</ns0:f>
      </ns0:c>
      <ns0:c r="U28" s="85" t="str">
        <ns0:f t="shared" si="7"/>
      </ns0:c>
      <ns0:c r="V28" s="83" t="str">
        <ns0:f t="shared" si="8">IF(X28&lt;&gt;"Ready","",IF(ISNUMBER(L28),L28,K28))</ns0:f>
      </ns0:c>
      <ns0:c r="W28" s="85" t="str">
        <ns0:f t="shared" si="9"/>
      </ns0:c>
      <ns0:c r="X28" s="83" t="str">
        <ns0:f>IF(Products!I28="","",IF(Products!I28&lt;&gt;"Ready","Fix Products",IF(COUNTA(E28:F28,H28:J28,L28)&lt;&gt;COUNT(E28:F28,H28:J28,L28),"Numbers only",IF(MIN(E28:F28,H28:J28,L28)&lt;0,"No negatives",IF(AND(N(E28)&gt;0,NOT(ISNUMBER(F28))),"Add purchase total",IF(AND(N(E28)=0,N(F28)&gt;0),"Add received quantity",IF(D28+N(E28)-N(G28)-N(H28)-N(I28)-N(J28)&lt;0,"More out than in stock","Ready")))))))</ns0:f>
      </ns0:c>
      <ns0:c r="Y28" s="85" t="str">
        <ns0:f t="shared" si="10">IF(ISNUMBER(Q28),Q28*N28,"")</ns0:f>
      </ns0:c>
      <ns0:c r="Z28" s="239"/>
    </ns0:row>
    <ns0:row r="29" ht="15.75" customHeight="1">
      <ns0:c r="A29" s="83" t="str">
        <ns0:f>IF(Products!A29="","",Products!A29)</ns0:f>
      </ns0:c>
      <ns0:c r="B29" s="83" t="str">
        <ns0:f>IF(A29="","",Products!B29)</ns0:f>
      </ns0:c>
      <ns0:c r="C29" s="83" t="str">
        <ns0:f>IF(A29="","",Products!C29)</ns0:f>
      </ns0:c>
      <ns0:c r="D29" s="83" t="str">
        <ns0:f>IF(Products!I29="Ready",Products!G29,"")</ns0:f>
      </ns0:c>
      <ns0:c r="E29" s="226"/>
      <ns0:c r="F29" s="227"/>
      <ns0:c r="G29" s="83" t="str">
        <ns0:f>IF(Products!I29="Ready",N(Sales!C29),"")</ns0:f>
      </ns0:c>
      <ns0:c r="H29" s="226"/>
      <ns0:c r="I29" s="226"/>
      <ns0:c r="J29" s="226"/>
      <ns0:c r="K29" s="83" t="str">
        <ns0:f t="shared" si="1">IF(X29&lt;&gt;"Ready","",D29+N(E29)-N(G29)-N(H29)-N(I29)-N(J29))</ns0:f>
      </ns0:c>
      <ns0:c r="L29" s="226"/>
      <ns0:c r="M29" s="83" t="str">
        <ns0:f t="shared" si="2">IF(AND(X29="Ready",ISNUMBER(L29)),L29-K29,"")</ns0:f>
      </ns0:c>
      <ns0:c r="N29" s="85" t="str">
        <ns0:f>IF(X29&lt;&gt;"Ready","",IF(N(E29)&gt;0,(D29*Products!H29+F29)/(D29+E29),Products!H29))</ns0:f>
      </ns0:c>
      <ns0:c r="O29" s="83" t="str">
        <ns0:f>IF(X29="","",IF(X29&lt;&gt;"Ready",X29,IF(NOT(ISNUMBER(Products!E29)),"Set minimum",IF(V29&lt;=Products!E29,"Restock","OK"))))</ns0:f>
      </ns0:c>
      <ns0:c r="P29" s="83" t="str">
        <ns0:f t="shared" si="3"/>
      </ns0:c>
      <ns0:c r="Q29" s="83" t="str">
        <ns0:f>IF(O29&lt;&gt;"Restock","",MAX(0,IF(ISNUMBER(Products!F29),Products!F29,MAX(2*Products!E29,Products!E29+1))-V29))</ns0:f>
      </ns0:c>
      <ns0:c r="R29" s="85" t="str">
        <ns0:f t="shared" si="4"/>
      </ns0:c>
      <ns0:c r="S29" s="85" t="str">
        <ns0:f t="shared" si="5">IF(AND(X29="Ready",ISNUMBER(L29)),L29*N29,"")</ns0:f>
      </ns0:c>
      <ns0:c r="T29" s="85" t="str">
        <ns0:f t="shared" si="6">IF(AND(X29="Ready",ISNUMBER(L29)),MAX(0,-M29)*N29,"")</ns0:f>
      </ns0:c>
      <ns0:c r="U29" s="85" t="str">
        <ns0:f t="shared" si="7"/>
      </ns0:c>
      <ns0:c r="V29" s="83" t="str">
        <ns0:f t="shared" si="8">IF(X29&lt;&gt;"Ready","",IF(ISNUMBER(L29),L29,K29))</ns0:f>
      </ns0:c>
      <ns0:c r="W29" s="85" t="str">
        <ns0:f t="shared" si="9"/>
      </ns0:c>
      <ns0:c r="X29" s="83" t="str">
        <ns0:f>IF(Products!I29="","",IF(Products!I29&lt;&gt;"Ready","Fix Products",IF(COUNTA(E29:F29,H29:J29,L29)&lt;&gt;COUNT(E29:F29,H29:J29,L29),"Numbers only",IF(MIN(E29:F29,H29:J29,L29)&lt;0,"No negatives",IF(AND(N(E29)&gt;0,NOT(ISNUMBER(F29))),"Add purchase total",IF(AND(N(E29)=0,N(F29)&gt;0),"Add received quantity",IF(D29+N(E29)-N(G29)-N(H29)-N(I29)-N(J29)&lt;0,"More out than in stock","Ready")))))))</ns0:f>
      </ns0:c>
      <ns0:c r="Y29" s="85" t="str">
        <ns0:f t="shared" si="10">IF(ISNUMBER(Q29),Q29*N29,"")</ns0:f>
      </ns0:c>
      <ns0:c r="Z29" s="239"/>
    </ns0:row>
    <ns0:row r="30" ht="15.75" customHeight="1">
      <ns0:c r="A30" s="83" t="str">
        <ns0:f>IF(Products!A30="","",Products!A30)</ns0:f>
      </ns0:c>
      <ns0:c r="B30" s="83" t="str">
        <ns0:f>IF(A30="","",Products!B30)</ns0:f>
      </ns0:c>
      <ns0:c r="C30" s="83" t="str">
        <ns0:f>IF(A30="","",Products!C30)</ns0:f>
      </ns0:c>
      <ns0:c r="D30" s="83" t="str">
        <ns0:f>IF(Products!I30="Ready",Products!G30,"")</ns0:f>
      </ns0:c>
      <ns0:c r="E30" s="226"/>
      <ns0:c r="F30" s="227"/>
      <ns0:c r="G30" s="83" t="str">
        <ns0:f>IF(Products!I30="Ready",N(Sales!C30),"")</ns0:f>
      </ns0:c>
      <ns0:c r="H30" s="226"/>
      <ns0:c r="I30" s="226"/>
      <ns0:c r="J30" s="226"/>
      <ns0:c r="K30" s="83" t="str">
        <ns0:f t="shared" si="1">IF(X30&lt;&gt;"Ready","",D30+N(E30)-N(G30)-N(H30)-N(I30)-N(J30))</ns0:f>
      </ns0:c>
      <ns0:c r="L30" s="226"/>
      <ns0:c r="M30" s="83" t="str">
        <ns0:f t="shared" si="2">IF(AND(X30="Ready",ISNUMBER(L30)),L30-K30,"")</ns0:f>
      </ns0:c>
      <ns0:c r="N30" s="85" t="str">
        <ns0:f>IF(X30&lt;&gt;"Ready","",IF(N(E30)&gt;0,(D30*Products!H30+F30)/(D30+E30),Products!H30))</ns0:f>
      </ns0:c>
      <ns0:c r="O30" s="83" t="str">
        <ns0:f>IF(X30="","",IF(X30&lt;&gt;"Ready",X30,IF(NOT(ISNUMBER(Products!E30)),"Set minimum",IF(V30&lt;=Products!E30,"Restock","OK"))))</ns0:f>
      </ns0:c>
      <ns0:c r="P30" s="83" t="str">
        <ns0:f t="shared" si="3"/>
      </ns0:c>
      <ns0:c r="Q30" s="83" t="str">
        <ns0:f>IF(O30&lt;&gt;"Restock","",MAX(0,IF(ISNUMBER(Products!F30),Products!F30,MAX(2*Products!E30,Products!E30+1))-V30))</ns0:f>
      </ns0:c>
      <ns0:c r="R30" s="85" t="str">
        <ns0:f t="shared" si="4"/>
      </ns0:c>
      <ns0:c r="S30" s="85" t="str">
        <ns0:f t="shared" si="5">IF(AND(X30="Ready",ISNUMBER(L30)),L30*N30,"")</ns0:f>
      </ns0:c>
      <ns0:c r="T30" s="85" t="str">
        <ns0:f t="shared" si="6">IF(AND(X30="Ready",ISNUMBER(L30)),MAX(0,-M30)*N30,"")</ns0:f>
      </ns0:c>
      <ns0:c r="U30" s="85" t="str">
        <ns0:f t="shared" si="7"/>
      </ns0:c>
      <ns0:c r="V30" s="83" t="str">
        <ns0:f t="shared" si="8">IF(X30&lt;&gt;"Ready","",IF(ISNUMBER(L30),L30,K30))</ns0:f>
      </ns0:c>
      <ns0:c r="W30" s="85" t="str">
        <ns0:f t="shared" si="9"/>
      </ns0:c>
      <ns0:c r="X30" s="83" t="str">
        <ns0:f>IF(Products!I30="","",IF(Products!I30&lt;&gt;"Ready","Fix Products",IF(COUNTA(E30:F30,H30:J30,L30)&lt;&gt;COUNT(E30:F30,H30:J30,L30),"Numbers only",IF(MIN(E30:F30,H30:J30,L30)&lt;0,"No negatives",IF(AND(N(E30)&gt;0,NOT(ISNUMBER(F30))),"Add purchase total",IF(AND(N(E30)=0,N(F30)&gt;0),"Add received quantity",IF(D30+N(E30)-N(G30)-N(H30)-N(I30)-N(J30)&lt;0,"More out than in stock","Ready")))))))</ns0:f>
      </ns0:c>
      <ns0:c r="Y30" s="85" t="str">
        <ns0:f t="shared" si="10">IF(ISNUMBER(Q30),Q30*N30,"")</ns0:f>
      </ns0:c>
      <ns0:c r="Z30" s="239"/>
    </ns0:row>
    <ns0:row r="31" ht="15.75" customHeight="1">
      <ns0:c r="A31" s="83" t="str">
        <ns0:f>IF(Products!A31="","",Products!A31)</ns0:f>
      </ns0:c>
      <ns0:c r="B31" s="83" t="str">
        <ns0:f>IF(A31="","",Products!B31)</ns0:f>
      </ns0:c>
      <ns0:c r="C31" s="83" t="str">
        <ns0:f>IF(A31="","",Products!C31)</ns0:f>
      </ns0:c>
      <ns0:c r="D31" s="83" t="str">
        <ns0:f>IF(Products!I31="Ready",Products!G31,"")</ns0:f>
      </ns0:c>
      <ns0:c r="E31" s="226"/>
      <ns0:c r="F31" s="227"/>
      <ns0:c r="G31" s="83" t="str">
        <ns0:f>IF(Products!I31="Ready",N(Sales!C31),"")</ns0:f>
      </ns0:c>
      <ns0:c r="H31" s="226"/>
      <ns0:c r="I31" s="226"/>
      <ns0:c r="J31" s="226"/>
      <ns0:c r="K31" s="83" t="str">
        <ns0:f t="shared" si="1">IF(X31&lt;&gt;"Ready","",D31+N(E31)-N(G31)-N(H31)-N(I31)-N(J31))</ns0:f>
      </ns0:c>
      <ns0:c r="L31" s="226"/>
      <ns0:c r="M31" s="83" t="str">
        <ns0:f t="shared" si="2">IF(AND(X31="Ready",ISNUMBER(L31)),L31-K31,"")</ns0:f>
      </ns0:c>
      <ns0:c r="N31" s="85" t="str">
        <ns0:f>IF(X31&lt;&gt;"Ready","",IF(N(E31)&gt;0,(D31*Products!H31+F31)/(D31+E31),Products!H31))</ns0:f>
      </ns0:c>
      <ns0:c r="O31" s="83" t="str">
        <ns0:f>IF(X31="","",IF(X31&lt;&gt;"Ready",X31,IF(NOT(ISNUMBER(Products!E31)),"Set minimum",IF(V31&lt;=Products!E31,"Restock","OK"))))</ns0:f>
      </ns0:c>
      <ns0:c r="P31" s="83" t="str">
        <ns0:f t="shared" si="3"/>
      </ns0:c>
      <ns0:c r="Q31" s="83" t="str">
        <ns0:f>IF(O31&lt;&gt;"Restock","",MAX(0,IF(ISNUMBER(Products!F31),Products!F31,MAX(2*Products!E31,Products!E31+1))-V31))</ns0:f>
      </ns0:c>
      <ns0:c r="R31" s="85" t="str">
        <ns0:f t="shared" si="4"/>
      </ns0:c>
      <ns0:c r="S31" s="85" t="str">
        <ns0:f t="shared" si="5">IF(AND(X31="Ready",ISNUMBER(L31)),L31*N31,"")</ns0:f>
      </ns0:c>
      <ns0:c r="T31" s="85" t="str">
        <ns0:f t="shared" si="6">IF(AND(X31="Ready",ISNUMBER(L31)),MAX(0,-M31)*N31,"")</ns0:f>
      </ns0:c>
      <ns0:c r="U31" s="85" t="str">
        <ns0:f t="shared" si="7"/>
      </ns0:c>
      <ns0:c r="V31" s="83" t="str">
        <ns0:f t="shared" si="8">IF(X31&lt;&gt;"Ready","",IF(ISNUMBER(L31),L31,K31))</ns0:f>
      </ns0:c>
      <ns0:c r="W31" s="85" t="str">
        <ns0:f t="shared" si="9"/>
      </ns0:c>
      <ns0:c r="X31" s="83" t="str">
        <ns0:f>IF(Products!I31="","",IF(Products!I31&lt;&gt;"Ready","Fix Products",IF(COUNTA(E31:F31,H31:J31,L31)&lt;&gt;COUNT(E31:F31,H31:J31,L31),"Numbers only",IF(MIN(E31:F31,H31:J31,L31)&lt;0,"No negatives",IF(AND(N(E31)&gt;0,NOT(ISNUMBER(F31))),"Add purchase total",IF(AND(N(E31)=0,N(F31)&gt;0),"Add received quantity",IF(D31+N(E31)-N(G31)-N(H31)-N(I31)-N(J31)&lt;0,"More out than in stock","Ready")))))))</ns0:f>
      </ns0:c>
      <ns0:c r="Y31" s="85" t="str">
        <ns0:f t="shared" si="10">IF(ISNUMBER(Q31),Q31*N31,"")</ns0:f>
      </ns0:c>
      <ns0:c r="Z31" s="239"/>
    </ns0:row>
    <ns0:row r="32" ht="15.75" customHeight="1">
      <ns0:c r="A32" s="83" t="str">
        <ns0:f>IF(Products!A32="","",Products!A32)</ns0:f>
      </ns0:c>
      <ns0:c r="B32" s="83" t="str">
        <ns0:f>IF(A32="","",Products!B32)</ns0:f>
      </ns0:c>
      <ns0:c r="C32" s="83" t="str">
        <ns0:f>IF(A32="","",Products!C32)</ns0:f>
      </ns0:c>
      <ns0:c r="D32" s="83" t="str">
        <ns0:f>IF(Products!I32="Ready",Products!G32,"")</ns0:f>
      </ns0:c>
      <ns0:c r="E32" s="226"/>
      <ns0:c r="F32" s="227"/>
      <ns0:c r="G32" s="83" t="str">
        <ns0:f>IF(Products!I32="Ready",N(Sales!C32),"")</ns0:f>
      </ns0:c>
      <ns0:c r="H32" s="226"/>
      <ns0:c r="I32" s="226"/>
      <ns0:c r="J32" s="226"/>
      <ns0:c r="K32" s="83" t="str">
        <ns0:f t="shared" si="1">IF(X32&lt;&gt;"Ready","",D32+N(E32)-N(G32)-N(H32)-N(I32)-N(J32))</ns0:f>
      </ns0:c>
      <ns0:c r="L32" s="226"/>
      <ns0:c r="M32" s="83" t="str">
        <ns0:f t="shared" si="2">IF(AND(X32="Ready",ISNUMBER(L32)),L32-K32,"")</ns0:f>
      </ns0:c>
      <ns0:c r="N32" s="85" t="str">
        <ns0:f>IF(X32&lt;&gt;"Ready","",IF(N(E32)&gt;0,(D32*Products!H32+F32)/(D32+E32),Products!H32))</ns0:f>
      </ns0:c>
      <ns0:c r="O32" s="83" t="str">
        <ns0:f>IF(X32="","",IF(X32&lt;&gt;"Ready",X32,IF(NOT(ISNUMBER(Products!E32)),"Set minimum",IF(V32&lt;=Products!E32,"Restock","OK"))))</ns0:f>
      </ns0:c>
      <ns0:c r="P32" s="83" t="str">
        <ns0:f t="shared" si="3"/>
      </ns0:c>
      <ns0:c r="Q32" s="83" t="str">
        <ns0:f>IF(O32&lt;&gt;"Restock","",MAX(0,IF(ISNUMBER(Products!F32),Products!F32,MAX(2*Products!E32,Products!E32+1))-V32))</ns0:f>
      </ns0:c>
      <ns0:c r="R32" s="85" t="str">
        <ns0:f t="shared" si="4"/>
      </ns0:c>
      <ns0:c r="S32" s="85" t="str">
        <ns0:f t="shared" si="5">IF(AND(X32="Ready",ISNUMBER(L32)),L32*N32,"")</ns0:f>
      </ns0:c>
      <ns0:c r="T32" s="85" t="str">
        <ns0:f t="shared" si="6">IF(AND(X32="Ready",ISNUMBER(L32)),MAX(0,-M32)*N32,"")</ns0:f>
      </ns0:c>
      <ns0:c r="U32" s="85" t="str">
        <ns0:f t="shared" si="7"/>
      </ns0:c>
      <ns0:c r="V32" s="83" t="str">
        <ns0:f t="shared" si="8">IF(X32&lt;&gt;"Ready","",IF(ISNUMBER(L32),L32,K32))</ns0:f>
      </ns0:c>
      <ns0:c r="W32" s="85" t="str">
        <ns0:f t="shared" si="9"/>
      </ns0:c>
      <ns0:c r="X32" s="83" t="str">
        <ns0:f>IF(Products!I32="","",IF(Products!I32&lt;&gt;"Ready","Fix Products",IF(COUNTA(E32:F32,H32:J32,L32)&lt;&gt;COUNT(E32:F32,H32:J32,L32),"Numbers only",IF(MIN(E32:F32,H32:J32,L32)&lt;0,"No negatives",IF(AND(N(E32)&gt;0,NOT(ISNUMBER(F32))),"Add purchase total",IF(AND(N(E32)=0,N(F32)&gt;0),"Add received quantity",IF(D32+N(E32)-N(G32)-N(H32)-N(I32)-N(J32)&lt;0,"More out than in stock","Ready")))))))</ns0:f>
      </ns0:c>
      <ns0:c r="Y32" s="85" t="str">
        <ns0:f t="shared" si="10">IF(ISNUMBER(Q32),Q32*N32,"")</ns0:f>
      </ns0:c>
      <ns0:c r="Z32" s="239"/>
    </ns0:row>
    <ns0:row r="33" ht="15.75" customHeight="1">
      <ns0:c r="A33" s="83" t="str">
        <ns0:f>IF(Products!A33="","",Products!A33)</ns0:f>
      </ns0:c>
      <ns0:c r="B33" s="83" t="str">
        <ns0:f>IF(A33="","",Products!B33)</ns0:f>
      </ns0:c>
      <ns0:c r="C33" s="83" t="str">
        <ns0:f>IF(A33="","",Products!C33)</ns0:f>
      </ns0:c>
      <ns0:c r="D33" s="83" t="str">
        <ns0:f>IF(Products!I33="Ready",Products!G33,"")</ns0:f>
      </ns0:c>
      <ns0:c r="E33" s="226"/>
      <ns0:c r="F33" s="227"/>
      <ns0:c r="G33" s="83" t="str">
        <ns0:f>IF(Products!I33="Ready",N(Sales!C33),"")</ns0:f>
      </ns0:c>
      <ns0:c r="H33" s="226"/>
      <ns0:c r="I33" s="226"/>
      <ns0:c r="J33" s="226"/>
      <ns0:c r="K33" s="83" t="str">
        <ns0:f t="shared" si="1">IF(X33&lt;&gt;"Ready","",D33+N(E33)-N(G33)-N(H33)-N(I33)-N(J33))</ns0:f>
      </ns0:c>
      <ns0:c r="L33" s="226"/>
      <ns0:c r="M33" s="83" t="str">
        <ns0:f t="shared" si="2">IF(AND(X33="Ready",ISNUMBER(L33)),L33-K33,"")</ns0:f>
      </ns0:c>
      <ns0:c r="N33" s="85" t="str">
        <ns0:f>IF(X33&lt;&gt;"Ready","",IF(N(E33)&gt;0,(D33*Products!H33+F33)/(D33+E33),Products!H33))</ns0:f>
      </ns0:c>
      <ns0:c r="O33" s="83" t="str">
        <ns0:f>IF(X33="","",IF(X33&lt;&gt;"Ready",X33,IF(NOT(ISNUMBER(Products!E33)),"Set minimum",IF(V33&lt;=Products!E33,"Restock","OK"))))</ns0:f>
      </ns0:c>
      <ns0:c r="P33" s="83" t="str">
        <ns0:f t="shared" si="3"/>
      </ns0:c>
      <ns0:c r="Q33" s="83" t="str">
        <ns0:f>IF(O33&lt;&gt;"Restock","",MAX(0,IF(ISNUMBER(Products!F33),Products!F33,MAX(2*Products!E33,Products!E33+1))-V33))</ns0:f>
      </ns0:c>
      <ns0:c r="R33" s="85" t="str">
        <ns0:f t="shared" si="4"/>
      </ns0:c>
      <ns0:c r="S33" s="85" t="str">
        <ns0:f t="shared" si="5">IF(AND(X33="Ready",ISNUMBER(L33)),L33*N33,"")</ns0:f>
      </ns0:c>
      <ns0:c r="T33" s="85" t="str">
        <ns0:f t="shared" si="6">IF(AND(X33="Ready",ISNUMBER(L33)),MAX(0,-M33)*N33,"")</ns0:f>
      </ns0:c>
      <ns0:c r="U33" s="85" t="str">
        <ns0:f t="shared" si="7"/>
      </ns0:c>
      <ns0:c r="V33" s="83" t="str">
        <ns0:f t="shared" si="8">IF(X33&lt;&gt;"Ready","",IF(ISNUMBER(L33),L33,K33))</ns0:f>
      </ns0:c>
      <ns0:c r="W33" s="85" t="str">
        <ns0:f t="shared" si="9"/>
      </ns0:c>
      <ns0:c r="X33" s="83" t="str">
        <ns0:f>IF(Products!I33="","",IF(Products!I33&lt;&gt;"Ready","Fix Products",IF(COUNTA(E33:F33,H33:J33,L33)&lt;&gt;COUNT(E33:F33,H33:J33,L33),"Numbers only",IF(MIN(E33:F33,H33:J33,L33)&lt;0,"No negatives",IF(AND(N(E33)&gt;0,NOT(ISNUMBER(F33))),"Add purchase total",IF(AND(N(E33)=0,N(F33)&gt;0),"Add received quantity",IF(D33+N(E33)-N(G33)-N(H33)-N(I33)-N(J33)&lt;0,"More out than in stock","Ready")))))))</ns0:f>
      </ns0:c>
      <ns0:c r="Y33" s="85" t="str">
        <ns0:f t="shared" si="10">IF(ISNUMBER(Q33),Q33*N33,"")</ns0:f>
      </ns0:c>
      <ns0:c r="Z33" s="239"/>
    </ns0:row>
    <ns0:row r="34" ht="15.75" customHeight="1">
      <ns0:c r="A34" s="83" t="str">
        <ns0:f>IF(Products!A34="","",Products!A34)</ns0:f>
      </ns0:c>
      <ns0:c r="B34" s="83" t="str">
        <ns0:f>IF(A34="","",Products!B34)</ns0:f>
      </ns0:c>
      <ns0:c r="C34" s="83" t="str">
        <ns0:f>IF(A34="","",Products!C34)</ns0:f>
      </ns0:c>
      <ns0:c r="D34" s="83" t="str">
        <ns0:f>IF(Products!I34="Ready",Products!G34,"")</ns0:f>
      </ns0:c>
      <ns0:c r="E34" s="226"/>
      <ns0:c r="F34" s="227"/>
      <ns0:c r="G34" s="83" t="str">
        <ns0:f>IF(Products!I34="Ready",N(Sales!C34),"")</ns0:f>
      </ns0:c>
      <ns0:c r="H34" s="226"/>
      <ns0:c r="I34" s="226"/>
      <ns0:c r="J34" s="226"/>
      <ns0:c r="K34" s="83" t="str">
        <ns0:f t="shared" si="1">IF(X34&lt;&gt;"Ready","",D34+N(E34)-N(G34)-N(H34)-N(I34)-N(J34))</ns0:f>
      </ns0:c>
      <ns0:c r="L34" s="226"/>
      <ns0:c r="M34" s="83" t="str">
        <ns0:f t="shared" si="2">IF(AND(X34="Ready",ISNUMBER(L34)),L34-K34,"")</ns0:f>
      </ns0:c>
      <ns0:c r="N34" s="85" t="str">
        <ns0:f>IF(X34&lt;&gt;"Ready","",IF(N(E34)&gt;0,(D34*Products!H34+F34)/(D34+E34),Products!H34))</ns0:f>
      </ns0:c>
      <ns0:c r="O34" s="83" t="str">
        <ns0:f>IF(X34="","",IF(X34&lt;&gt;"Ready",X34,IF(NOT(ISNUMBER(Products!E34)),"Set minimum",IF(V34&lt;=Products!E34,"Restock","OK"))))</ns0:f>
      </ns0:c>
      <ns0:c r="P34" s="83" t="str">
        <ns0:f t="shared" si="3"/>
      </ns0:c>
      <ns0:c r="Q34" s="83" t="str">
        <ns0:f>IF(O34&lt;&gt;"Restock","",MAX(0,IF(ISNUMBER(Products!F34),Products!F34,MAX(2*Products!E34,Products!E34+1))-V34))</ns0:f>
      </ns0:c>
      <ns0:c r="R34" s="85" t="str">
        <ns0:f t="shared" si="4"/>
      </ns0:c>
      <ns0:c r="S34" s="85" t="str">
        <ns0:f t="shared" si="5">IF(AND(X34="Ready",ISNUMBER(L34)),L34*N34,"")</ns0:f>
      </ns0:c>
      <ns0:c r="T34" s="85" t="str">
        <ns0:f t="shared" si="6">IF(AND(X34="Ready",ISNUMBER(L34)),MAX(0,-M34)*N34,"")</ns0:f>
      </ns0:c>
      <ns0:c r="U34" s="85" t="str">
        <ns0:f t="shared" si="7"/>
      </ns0:c>
      <ns0:c r="V34" s="83" t="str">
        <ns0:f t="shared" si="8">IF(X34&lt;&gt;"Ready","",IF(ISNUMBER(L34),L34,K34))</ns0:f>
      </ns0:c>
      <ns0:c r="W34" s="85" t="str">
        <ns0:f t="shared" si="9"/>
      </ns0:c>
      <ns0:c r="X34" s="83" t="str">
        <ns0:f>IF(Products!I34="","",IF(Products!I34&lt;&gt;"Ready","Fix Products",IF(COUNTA(E34:F34,H34:J34,L34)&lt;&gt;COUNT(E34:F34,H34:J34,L34),"Numbers only",IF(MIN(E34:F34,H34:J34,L34)&lt;0,"No negatives",IF(AND(N(E34)&gt;0,NOT(ISNUMBER(F34))),"Add purchase total",IF(AND(N(E34)=0,N(F34)&gt;0),"Add received quantity",IF(D34+N(E34)-N(G34)-N(H34)-N(I34)-N(J34)&lt;0,"More out than in stock","Ready")))))))</ns0:f>
      </ns0:c>
      <ns0:c r="Y34" s="85" t="str">
        <ns0:f t="shared" si="10">IF(ISNUMBER(Q34),Q34*N34,"")</ns0:f>
      </ns0:c>
      <ns0:c r="Z34" s="239"/>
    </ns0:row>
    <ns0:row r="35" ht="15.75" customHeight="1">
      <ns0:c r="A35" s="83" t="str">
        <ns0:f>IF(Products!A35="","",Products!A35)</ns0:f>
      </ns0:c>
      <ns0:c r="B35" s="83" t="str">
        <ns0:f>IF(A35="","",Products!B35)</ns0:f>
      </ns0:c>
      <ns0:c r="C35" s="83" t="str">
        <ns0:f>IF(A35="","",Products!C35)</ns0:f>
      </ns0:c>
      <ns0:c r="D35" s="83" t="str">
        <ns0:f>IF(Products!I35="Ready",Products!G35,"")</ns0:f>
      </ns0:c>
      <ns0:c r="E35" s="226"/>
      <ns0:c r="F35" s="227"/>
      <ns0:c r="G35" s="83" t="str">
        <ns0:f>IF(Products!I35="Ready",N(Sales!C35),"")</ns0:f>
      </ns0:c>
      <ns0:c r="H35" s="226"/>
      <ns0:c r="I35" s="226"/>
      <ns0:c r="J35" s="226"/>
      <ns0:c r="K35" s="83" t="str">
        <ns0:f t="shared" si="1">IF(X35&lt;&gt;"Ready","",D35+N(E35)-N(G35)-N(H35)-N(I35)-N(J35))</ns0:f>
      </ns0:c>
      <ns0:c r="L35" s="226"/>
      <ns0:c r="M35" s="83" t="str">
        <ns0:f t="shared" si="2">IF(AND(X35="Ready",ISNUMBER(L35)),L35-K35,"")</ns0:f>
      </ns0:c>
      <ns0:c r="N35" s="85" t="str">
        <ns0:f>IF(X35&lt;&gt;"Ready","",IF(N(E35)&gt;0,(D35*Products!H35+F35)/(D35+E35),Products!H35))</ns0:f>
      </ns0:c>
      <ns0:c r="O35" s="83" t="str">
        <ns0:f>IF(X35="","",IF(X35&lt;&gt;"Ready",X35,IF(NOT(ISNUMBER(Products!E35)),"Set minimum",IF(V35&lt;=Products!E35,"Restock","OK"))))</ns0:f>
      </ns0:c>
      <ns0:c r="P35" s="83" t="str">
        <ns0:f t="shared" si="3"/>
      </ns0:c>
      <ns0:c r="Q35" s="83" t="str">
        <ns0:f>IF(O35&lt;&gt;"Restock","",MAX(0,IF(ISNUMBER(Products!F35),Products!F35,MAX(2*Products!E35,Products!E35+1))-V35))</ns0:f>
      </ns0:c>
      <ns0:c r="R35" s="85" t="str">
        <ns0:f t="shared" si="4"/>
      </ns0:c>
      <ns0:c r="S35" s="85" t="str">
        <ns0:f t="shared" si="5">IF(AND(X35="Ready",ISNUMBER(L35)),L35*N35,"")</ns0:f>
      </ns0:c>
      <ns0:c r="T35" s="85" t="str">
        <ns0:f t="shared" si="6">IF(AND(X35="Ready",ISNUMBER(L35)),MAX(0,-M35)*N35,"")</ns0:f>
      </ns0:c>
      <ns0:c r="U35" s="85" t="str">
        <ns0:f t="shared" si="7"/>
      </ns0:c>
      <ns0:c r="V35" s="83" t="str">
        <ns0:f t="shared" si="8">IF(X35&lt;&gt;"Ready","",IF(ISNUMBER(L35),L35,K35))</ns0:f>
      </ns0:c>
      <ns0:c r="W35" s="85" t="str">
        <ns0:f t="shared" si="9"/>
      </ns0:c>
      <ns0:c r="X35" s="83" t="str">
        <ns0:f>IF(Products!I35="","",IF(Products!I35&lt;&gt;"Ready","Fix Products",IF(COUNTA(E35:F35,H35:J35,L35)&lt;&gt;COUNT(E35:F35,H35:J35,L35),"Numbers only",IF(MIN(E35:F35,H35:J35,L35)&lt;0,"No negatives",IF(AND(N(E35)&gt;0,NOT(ISNUMBER(F35))),"Add purchase total",IF(AND(N(E35)=0,N(F35)&gt;0),"Add received quantity",IF(D35+N(E35)-N(G35)-N(H35)-N(I35)-N(J35)&lt;0,"More out than in stock","Ready")))))))</ns0:f>
      </ns0:c>
      <ns0:c r="Y35" s="85" t="str">
        <ns0:f t="shared" si="10">IF(ISNUMBER(Q35),Q35*N35,"")</ns0:f>
      </ns0:c>
      <ns0:c r="Z35" s="239"/>
    </ns0:row>
    <ns0:row r="36" ht="15.75" customHeight="1">
      <ns0:c r="A36" s="83" t="str">
        <ns0:f>IF(Products!A36="","",Products!A36)</ns0:f>
      </ns0:c>
      <ns0:c r="B36" s="83" t="str">
        <ns0:f>IF(A36="","",Products!B36)</ns0:f>
      </ns0:c>
      <ns0:c r="C36" s="83" t="str">
        <ns0:f>IF(A36="","",Products!C36)</ns0:f>
      </ns0:c>
      <ns0:c r="D36" s="83" t="str">
        <ns0:f>IF(Products!I36="Ready",Products!G36,"")</ns0:f>
      </ns0:c>
      <ns0:c r="E36" s="226"/>
      <ns0:c r="F36" s="227"/>
      <ns0:c r="G36" s="83" t="str">
        <ns0:f>IF(Products!I36="Ready",N(Sales!C36),"")</ns0:f>
      </ns0:c>
      <ns0:c r="H36" s="226"/>
      <ns0:c r="I36" s="226"/>
      <ns0:c r="J36" s="226"/>
      <ns0:c r="K36" s="83" t="str">
        <ns0:f t="shared" si="1">IF(X36&lt;&gt;"Ready","",D36+N(E36)-N(G36)-N(H36)-N(I36)-N(J36))</ns0:f>
      </ns0:c>
      <ns0:c r="L36" s="226"/>
      <ns0:c r="M36" s="83" t="str">
        <ns0:f t="shared" si="2">IF(AND(X36="Ready",ISNUMBER(L36)),L36-K36,"")</ns0:f>
      </ns0:c>
      <ns0:c r="N36" s="85" t="str">
        <ns0:f>IF(X36&lt;&gt;"Ready","",IF(N(E36)&gt;0,(D36*Products!H36+F36)/(D36+E36),Products!H36))</ns0:f>
      </ns0:c>
      <ns0:c r="O36" s="83" t="str">
        <ns0:f>IF(X36="","",IF(X36&lt;&gt;"Ready",X36,IF(NOT(ISNUMBER(Products!E36)),"Set minimum",IF(V36&lt;=Products!E36,"Restock","OK"))))</ns0:f>
      </ns0:c>
      <ns0:c r="P36" s="83" t="str">
        <ns0:f t="shared" si="3"/>
      </ns0:c>
      <ns0:c r="Q36" s="83" t="str">
        <ns0:f>IF(O36&lt;&gt;"Restock","",MAX(0,IF(ISNUMBER(Products!F36),Products!F36,MAX(2*Products!E36,Products!E36+1))-V36))</ns0:f>
      </ns0:c>
      <ns0:c r="R36" s="85" t="str">
        <ns0:f t="shared" si="4"/>
      </ns0:c>
      <ns0:c r="S36" s="85" t="str">
        <ns0:f t="shared" si="5">IF(AND(X36="Ready",ISNUMBER(L36)),L36*N36,"")</ns0:f>
      </ns0:c>
      <ns0:c r="T36" s="85" t="str">
        <ns0:f t="shared" si="6">IF(AND(X36="Ready",ISNUMBER(L36)),MAX(0,-M36)*N36,"")</ns0:f>
      </ns0:c>
      <ns0:c r="U36" s="85" t="str">
        <ns0:f t="shared" si="7"/>
      </ns0:c>
      <ns0:c r="V36" s="83" t="str">
        <ns0:f t="shared" si="8">IF(X36&lt;&gt;"Ready","",IF(ISNUMBER(L36),L36,K36))</ns0:f>
      </ns0:c>
      <ns0:c r="W36" s="85" t="str">
        <ns0:f t="shared" si="9"/>
      </ns0:c>
      <ns0:c r="X36" s="83" t="str">
        <ns0:f>IF(Products!I36="","",IF(Products!I36&lt;&gt;"Ready","Fix Products",IF(COUNTA(E36:F36,H36:J36,L36)&lt;&gt;COUNT(E36:F36,H36:J36,L36),"Numbers only",IF(MIN(E36:F36,H36:J36,L36)&lt;0,"No negatives",IF(AND(N(E36)&gt;0,NOT(ISNUMBER(F36))),"Add purchase total",IF(AND(N(E36)=0,N(F36)&gt;0),"Add received quantity",IF(D36+N(E36)-N(G36)-N(H36)-N(I36)-N(J36)&lt;0,"More out than in stock","Ready")))))))</ns0:f>
      </ns0:c>
      <ns0:c r="Y36" s="85" t="str">
        <ns0:f t="shared" si="10">IF(ISNUMBER(Q36),Q36*N36,"")</ns0:f>
      </ns0:c>
      <ns0:c r="Z36" s="239"/>
    </ns0:row>
    <ns0:row r="37" ht="15.75" customHeight="1">
      <ns0:c r="A37" s="83" t="str">
        <ns0:f>IF(Products!A37="","",Products!A37)</ns0:f>
      </ns0:c>
      <ns0:c r="B37" s="83" t="str">
        <ns0:f>IF(A37="","",Products!B37)</ns0:f>
      </ns0:c>
      <ns0:c r="C37" s="83" t="str">
        <ns0:f>IF(A37="","",Products!C37)</ns0:f>
      </ns0:c>
      <ns0:c r="D37" s="83" t="str">
        <ns0:f>IF(Products!I37="Ready",Products!G37,"")</ns0:f>
      </ns0:c>
      <ns0:c r="E37" s="226"/>
      <ns0:c r="F37" s="227"/>
      <ns0:c r="G37" s="83" t="str">
        <ns0:f>IF(Products!I37="Ready",N(Sales!C37),"")</ns0:f>
      </ns0:c>
      <ns0:c r="H37" s="226"/>
      <ns0:c r="I37" s="226"/>
      <ns0:c r="J37" s="226"/>
      <ns0:c r="K37" s="83" t="str">
        <ns0:f t="shared" si="1">IF(X37&lt;&gt;"Ready","",D37+N(E37)-N(G37)-N(H37)-N(I37)-N(J37))</ns0:f>
      </ns0:c>
      <ns0:c r="L37" s="226"/>
      <ns0:c r="M37" s="83" t="str">
        <ns0:f t="shared" si="2">IF(AND(X37="Ready",ISNUMBER(L37)),L37-K37,"")</ns0:f>
      </ns0:c>
      <ns0:c r="N37" s="85" t="str">
        <ns0:f>IF(X37&lt;&gt;"Ready","",IF(N(E37)&gt;0,(D37*Products!H37+F37)/(D37+E37),Products!H37))</ns0:f>
      </ns0:c>
      <ns0:c r="O37" s="83" t="str">
        <ns0:f>IF(X37="","",IF(X37&lt;&gt;"Ready",X37,IF(NOT(ISNUMBER(Products!E37)),"Set minimum",IF(V37&lt;=Products!E37,"Restock","OK"))))</ns0:f>
      </ns0:c>
      <ns0:c r="P37" s="83" t="str">
        <ns0:f t="shared" si="3"/>
      </ns0:c>
      <ns0:c r="Q37" s="83" t="str">
        <ns0:f>IF(O37&lt;&gt;"Restock","",MAX(0,IF(ISNUMBER(Products!F37),Products!F37,MAX(2*Products!E37,Products!E37+1))-V37))</ns0:f>
      </ns0:c>
      <ns0:c r="R37" s="85" t="str">
        <ns0:f t="shared" si="4"/>
      </ns0:c>
      <ns0:c r="S37" s="85" t="str">
        <ns0:f t="shared" si="5">IF(AND(X37="Ready",ISNUMBER(L37)),L37*N37,"")</ns0:f>
      </ns0:c>
      <ns0:c r="T37" s="85" t="str">
        <ns0:f t="shared" si="6">IF(AND(X37="Ready",ISNUMBER(L37)),MAX(0,-M37)*N37,"")</ns0:f>
      </ns0:c>
      <ns0:c r="U37" s="85" t="str">
        <ns0:f t="shared" si="7"/>
      </ns0:c>
      <ns0:c r="V37" s="83" t="str">
        <ns0:f t="shared" si="8">IF(X37&lt;&gt;"Ready","",IF(ISNUMBER(L37),L37,K37))</ns0:f>
      </ns0:c>
      <ns0:c r="W37" s="85" t="str">
        <ns0:f t="shared" si="9"/>
      </ns0:c>
      <ns0:c r="X37" s="83" t="str">
        <ns0:f>IF(Products!I37="","",IF(Products!I37&lt;&gt;"Ready","Fix Products",IF(COUNTA(E37:F37,H37:J37,L37)&lt;&gt;COUNT(E37:F37,H37:J37,L37),"Numbers only",IF(MIN(E37:F37,H37:J37,L37)&lt;0,"No negatives",IF(AND(N(E37)&gt;0,NOT(ISNUMBER(F37))),"Add purchase total",IF(AND(N(E37)=0,N(F37)&gt;0),"Add received quantity",IF(D37+N(E37)-N(G37)-N(H37)-N(I37)-N(J37)&lt;0,"More out than in stock","Ready")))))))</ns0:f>
      </ns0:c>
      <ns0:c r="Y37" s="85" t="str">
        <ns0:f t="shared" si="10">IF(ISNUMBER(Q37),Q37*N37,"")</ns0:f>
      </ns0:c>
      <ns0:c r="Z37" s="239"/>
    </ns0:row>
    <ns0:row r="38" ht="15.75" customHeight="1">
      <ns0:c r="A38" s="83" t="str">
        <ns0:f>IF(Products!A38="","",Products!A38)</ns0:f>
      </ns0:c>
      <ns0:c r="B38" s="83" t="str">
        <ns0:f>IF(A38="","",Products!B38)</ns0:f>
      </ns0:c>
      <ns0:c r="C38" s="83" t="str">
        <ns0:f>IF(A38="","",Products!C38)</ns0:f>
      </ns0:c>
      <ns0:c r="D38" s="83" t="str">
        <ns0:f>IF(Products!I38="Ready",Products!G38,"")</ns0:f>
      </ns0:c>
      <ns0:c r="E38" s="226"/>
      <ns0:c r="F38" s="227"/>
      <ns0:c r="G38" s="83" t="str">
        <ns0:f>IF(Products!I38="Ready",N(Sales!C38),"")</ns0:f>
      </ns0:c>
      <ns0:c r="H38" s="226"/>
      <ns0:c r="I38" s="226"/>
      <ns0:c r="J38" s="226"/>
      <ns0:c r="K38" s="83" t="str">
        <ns0:f t="shared" si="1">IF(X38&lt;&gt;"Ready","",D38+N(E38)-N(G38)-N(H38)-N(I38)-N(J38))</ns0:f>
      </ns0:c>
      <ns0:c r="L38" s="226"/>
      <ns0:c r="M38" s="83" t="str">
        <ns0:f t="shared" si="2">IF(AND(X38="Ready",ISNUMBER(L38)),L38-K38,"")</ns0:f>
      </ns0:c>
      <ns0:c r="N38" s="85" t="str">
        <ns0:f>IF(X38&lt;&gt;"Ready","",IF(N(E38)&gt;0,(D38*Products!H38+F38)/(D38+E38),Products!H38))</ns0:f>
      </ns0:c>
      <ns0:c r="O38" s="83" t="str">
        <ns0:f>IF(X38="","",IF(X38&lt;&gt;"Ready",X38,IF(NOT(ISNUMBER(Products!E38)),"Set minimum",IF(V38&lt;=Products!E38,"Restock","OK"))))</ns0:f>
      </ns0:c>
      <ns0:c r="P38" s="83" t="str">
        <ns0:f t="shared" si="3"/>
      </ns0:c>
      <ns0:c r="Q38" s="83" t="str">
        <ns0:f>IF(O38&lt;&gt;"Restock","",MAX(0,IF(ISNUMBER(Products!F38),Products!F38,MAX(2*Products!E38,Products!E38+1))-V38))</ns0:f>
      </ns0:c>
      <ns0:c r="R38" s="85" t="str">
        <ns0:f t="shared" si="4"/>
      </ns0:c>
      <ns0:c r="S38" s="85" t="str">
        <ns0:f t="shared" si="5">IF(AND(X38="Ready",ISNUMBER(L38)),L38*N38,"")</ns0:f>
      </ns0:c>
      <ns0:c r="T38" s="85" t="str">
        <ns0:f t="shared" si="6">IF(AND(X38="Ready",ISNUMBER(L38)),MAX(0,-M38)*N38,"")</ns0:f>
      </ns0:c>
      <ns0:c r="U38" s="85" t="str">
        <ns0:f t="shared" si="7"/>
      </ns0:c>
      <ns0:c r="V38" s="83" t="str">
        <ns0:f t="shared" si="8">IF(X38&lt;&gt;"Ready","",IF(ISNUMBER(L38),L38,K38))</ns0:f>
      </ns0:c>
      <ns0:c r="W38" s="85" t="str">
        <ns0:f t="shared" si="9"/>
      </ns0:c>
      <ns0:c r="X38" s="83" t="str">
        <ns0:f>IF(Products!I38="","",IF(Products!I38&lt;&gt;"Ready","Fix Products",IF(COUNTA(E38:F38,H38:J38,L38)&lt;&gt;COUNT(E38:F38,H38:J38,L38),"Numbers only",IF(MIN(E38:F38,H38:J38,L38)&lt;0,"No negatives",IF(AND(N(E38)&gt;0,NOT(ISNUMBER(F38))),"Add purchase total",IF(AND(N(E38)=0,N(F38)&gt;0),"Add received quantity",IF(D38+N(E38)-N(G38)-N(H38)-N(I38)-N(J38)&lt;0,"More out than in stock","Ready")))))))</ns0:f>
      </ns0:c>
      <ns0:c r="Y38" s="85" t="str">
        <ns0:f t="shared" si="10">IF(ISNUMBER(Q38),Q38*N38,"")</ns0:f>
      </ns0:c>
      <ns0:c r="Z38" s="239"/>
    </ns0:row>
    <ns0:row r="39" ht="15.75" customHeight="1">
      <ns0:c r="A39" s="83" t="str">
        <ns0:f>IF(Products!A39="","",Products!A39)</ns0:f>
      </ns0:c>
      <ns0:c r="B39" s="83" t="str">
        <ns0:f>IF(A39="","",Products!B39)</ns0:f>
      </ns0:c>
      <ns0:c r="C39" s="83" t="str">
        <ns0:f>IF(A39="","",Products!C39)</ns0:f>
      </ns0:c>
      <ns0:c r="D39" s="83" t="str">
        <ns0:f>IF(Products!I39="Ready",Products!G39,"")</ns0:f>
      </ns0:c>
      <ns0:c r="E39" s="226"/>
      <ns0:c r="F39" s="227"/>
      <ns0:c r="G39" s="83" t="str">
        <ns0:f>IF(Products!I39="Ready",N(Sales!C39),"")</ns0:f>
      </ns0:c>
      <ns0:c r="H39" s="226"/>
      <ns0:c r="I39" s="226"/>
      <ns0:c r="J39" s="226"/>
      <ns0:c r="K39" s="83" t="str">
        <ns0:f t="shared" si="1">IF(X39&lt;&gt;"Ready","",D39+N(E39)-N(G39)-N(H39)-N(I39)-N(J39))</ns0:f>
      </ns0:c>
      <ns0:c r="L39" s="226"/>
      <ns0:c r="M39" s="83" t="str">
        <ns0:f t="shared" si="2">IF(AND(X39="Ready",ISNUMBER(L39)),L39-K39,"")</ns0:f>
      </ns0:c>
      <ns0:c r="N39" s="85" t="str">
        <ns0:f>IF(X39&lt;&gt;"Ready","",IF(N(E39)&gt;0,(D39*Products!H39+F39)/(D39+E39),Products!H39))</ns0:f>
      </ns0:c>
      <ns0:c r="O39" s="83" t="str">
        <ns0:f>IF(X39="","",IF(X39&lt;&gt;"Ready",X39,IF(NOT(ISNUMBER(Products!E39)),"Set minimum",IF(V39&lt;=Products!E39,"Restock","OK"))))</ns0:f>
      </ns0:c>
      <ns0:c r="P39" s="83" t="str">
        <ns0:f t="shared" si="3"/>
      </ns0:c>
      <ns0:c r="Q39" s="83" t="str">
        <ns0:f>IF(O39&lt;&gt;"Restock","",MAX(0,IF(ISNUMBER(Products!F39),Products!F39,MAX(2*Products!E39,Products!E39+1))-V39))</ns0:f>
      </ns0:c>
      <ns0:c r="R39" s="85" t="str">
        <ns0:f t="shared" si="4"/>
      </ns0:c>
      <ns0:c r="S39" s="85" t="str">
        <ns0:f t="shared" si="5">IF(AND(X39="Ready",ISNUMBER(L39)),L39*N39,"")</ns0:f>
      </ns0:c>
      <ns0:c r="T39" s="85" t="str">
        <ns0:f t="shared" si="6">IF(AND(X39="Ready",ISNUMBER(L39)),MAX(0,-M39)*N39,"")</ns0:f>
      </ns0:c>
      <ns0:c r="U39" s="85" t="str">
        <ns0:f t="shared" si="7"/>
      </ns0:c>
      <ns0:c r="V39" s="83" t="str">
        <ns0:f t="shared" si="8">IF(X39&lt;&gt;"Ready","",IF(ISNUMBER(L39),L39,K39))</ns0:f>
      </ns0:c>
      <ns0:c r="W39" s="85" t="str">
        <ns0:f t="shared" si="9"/>
      </ns0:c>
      <ns0:c r="X39" s="83" t="str">
        <ns0:f>IF(Products!I39="","",IF(Products!I39&lt;&gt;"Ready","Fix Products",IF(COUNTA(E39:F39,H39:J39,L39)&lt;&gt;COUNT(E39:F39,H39:J39,L39),"Numbers only",IF(MIN(E39:F39,H39:J39,L39)&lt;0,"No negatives",IF(AND(N(E39)&gt;0,NOT(ISNUMBER(F39))),"Add purchase total",IF(AND(N(E39)=0,N(F39)&gt;0),"Add received quantity",IF(D39+N(E39)-N(G39)-N(H39)-N(I39)-N(J39)&lt;0,"More out than in stock","Ready")))))))</ns0:f>
      </ns0:c>
      <ns0:c r="Y39" s="85" t="str">
        <ns0:f t="shared" si="10">IF(ISNUMBER(Q39),Q39*N39,"")</ns0:f>
      </ns0:c>
      <ns0:c r="Z39" s="239"/>
    </ns0:row>
    <ns0:row r="40" ht="15.75" customHeight="1">
      <ns0:c r="A40" s="83" t="str">
        <ns0:f>IF(Products!A40="","",Products!A40)</ns0:f>
      </ns0:c>
      <ns0:c r="B40" s="83" t="str">
        <ns0:f>IF(A40="","",Products!B40)</ns0:f>
      </ns0:c>
      <ns0:c r="C40" s="83" t="str">
        <ns0:f>IF(A40="","",Products!C40)</ns0:f>
      </ns0:c>
      <ns0:c r="D40" s="83" t="str">
        <ns0:f>IF(Products!I40="Ready",Products!G40,"")</ns0:f>
      </ns0:c>
      <ns0:c r="E40" s="226"/>
      <ns0:c r="F40" s="227"/>
      <ns0:c r="G40" s="83" t="str">
        <ns0:f>IF(Products!I40="Ready",N(Sales!C40),"")</ns0:f>
      </ns0:c>
      <ns0:c r="H40" s="226"/>
      <ns0:c r="I40" s="226"/>
      <ns0:c r="J40" s="226"/>
      <ns0:c r="K40" s="83" t="str">
        <ns0:f t="shared" si="1">IF(X40&lt;&gt;"Ready","",D40+N(E40)-N(G40)-N(H40)-N(I40)-N(J40))</ns0:f>
      </ns0:c>
      <ns0:c r="L40" s="226"/>
      <ns0:c r="M40" s="83" t="str">
        <ns0:f t="shared" si="2">IF(AND(X40="Ready",ISNUMBER(L40)),L40-K40,"")</ns0:f>
      </ns0:c>
      <ns0:c r="N40" s="85" t="str">
        <ns0:f>IF(X40&lt;&gt;"Ready","",IF(N(E40)&gt;0,(D40*Products!H40+F40)/(D40+E40),Products!H40))</ns0:f>
      </ns0:c>
      <ns0:c r="O40" s="83" t="str">
        <ns0:f>IF(X40="","",IF(X40&lt;&gt;"Ready",X40,IF(NOT(ISNUMBER(Products!E40)),"Set minimum",IF(V40&lt;=Products!E40,"Restock","OK"))))</ns0:f>
      </ns0:c>
      <ns0:c r="P40" s="83" t="str">
        <ns0:f t="shared" si="3"/>
      </ns0:c>
      <ns0:c r="Q40" s="83" t="str">
        <ns0:f>IF(O40&lt;&gt;"Restock","",MAX(0,IF(ISNUMBER(Products!F40),Products!F40,MAX(2*Products!E40,Products!E40+1))-V40))</ns0:f>
      </ns0:c>
      <ns0:c r="R40" s="85" t="str">
        <ns0:f t="shared" si="4"/>
      </ns0:c>
      <ns0:c r="S40" s="85" t="str">
        <ns0:f t="shared" si="5">IF(AND(X40="Ready",ISNUMBER(L40)),L40*N40,"")</ns0:f>
      </ns0:c>
      <ns0:c r="T40" s="85" t="str">
        <ns0:f t="shared" si="6">IF(AND(X40="Ready",ISNUMBER(L40)),MAX(0,-M40)*N40,"")</ns0:f>
      </ns0:c>
      <ns0:c r="U40" s="85" t="str">
        <ns0:f t="shared" si="7"/>
      </ns0:c>
      <ns0:c r="V40" s="83" t="str">
        <ns0:f t="shared" si="8">IF(X40&lt;&gt;"Ready","",IF(ISNUMBER(L40),L40,K40))</ns0:f>
      </ns0:c>
      <ns0:c r="W40" s="85" t="str">
        <ns0:f t="shared" si="9"/>
      </ns0:c>
      <ns0:c r="X40" s="83" t="str">
        <ns0:f>IF(Products!I40="","",IF(Products!I40&lt;&gt;"Ready","Fix Products",IF(COUNTA(E40:F40,H40:J40,L40)&lt;&gt;COUNT(E40:F40,H40:J40,L40),"Numbers only",IF(MIN(E40:F40,H40:J40,L40)&lt;0,"No negatives",IF(AND(N(E40)&gt;0,NOT(ISNUMBER(F40))),"Add purchase total",IF(AND(N(E40)=0,N(F40)&gt;0),"Add received quantity",IF(D40+N(E40)-N(G40)-N(H40)-N(I40)-N(J40)&lt;0,"More out than in stock","Ready")))))))</ns0:f>
      </ns0:c>
      <ns0:c r="Y40" s="85" t="str">
        <ns0:f t="shared" si="10">IF(ISNUMBER(Q40),Q40*N40,"")</ns0:f>
      </ns0:c>
      <ns0:c r="Z40" s="239"/>
    </ns0:row>
    <ns0:row r="41" ht="15.75" customHeight="1">
      <ns0:c r="A41" s="83" t="str">
        <ns0:f>IF(Products!A41="","",Products!A41)</ns0:f>
      </ns0:c>
      <ns0:c r="B41" s="83" t="str">
        <ns0:f>IF(A41="","",Products!B41)</ns0:f>
      </ns0:c>
      <ns0:c r="C41" s="83" t="str">
        <ns0:f>IF(A41="","",Products!C41)</ns0:f>
      </ns0:c>
      <ns0:c r="D41" s="83" t="str">
        <ns0:f>IF(Products!I41="Ready",Products!G41,"")</ns0:f>
      </ns0:c>
      <ns0:c r="E41" s="226"/>
      <ns0:c r="F41" s="227"/>
      <ns0:c r="G41" s="83" t="str">
        <ns0:f>IF(Products!I41="Ready",N(Sales!C41),"")</ns0:f>
      </ns0:c>
      <ns0:c r="H41" s="226"/>
      <ns0:c r="I41" s="226"/>
      <ns0:c r="J41" s="226"/>
      <ns0:c r="K41" s="83" t="str">
        <ns0:f t="shared" si="1">IF(X41&lt;&gt;"Ready","",D41+N(E41)-N(G41)-N(H41)-N(I41)-N(J41))</ns0:f>
      </ns0:c>
      <ns0:c r="L41" s="226"/>
      <ns0:c r="M41" s="83" t="str">
        <ns0:f t="shared" si="2">IF(AND(X41="Ready",ISNUMBER(L41)),L41-K41,"")</ns0:f>
      </ns0:c>
      <ns0:c r="N41" s="85" t="str">
        <ns0:f>IF(X41&lt;&gt;"Ready","",IF(N(E41)&gt;0,(D41*Products!H41+F41)/(D41+E41),Products!H41))</ns0:f>
      </ns0:c>
      <ns0:c r="O41" s="83" t="str">
        <ns0:f>IF(X41="","",IF(X41&lt;&gt;"Ready",X41,IF(NOT(ISNUMBER(Products!E41)),"Set minimum",IF(V41&lt;=Products!E41,"Restock","OK"))))</ns0:f>
      </ns0:c>
      <ns0:c r="P41" s="83" t="str">
        <ns0:f t="shared" si="3"/>
      </ns0:c>
      <ns0:c r="Q41" s="83" t="str">
        <ns0:f>IF(O41&lt;&gt;"Restock","",MAX(0,IF(ISNUMBER(Products!F41),Products!F41,MAX(2*Products!E41,Products!E41+1))-V41))</ns0:f>
      </ns0:c>
      <ns0:c r="R41" s="85" t="str">
        <ns0:f t="shared" si="4"/>
      </ns0:c>
      <ns0:c r="S41" s="85" t="str">
        <ns0:f t="shared" si="5">IF(AND(X41="Ready",ISNUMBER(L41)),L41*N41,"")</ns0:f>
      </ns0:c>
      <ns0:c r="T41" s="85" t="str">
        <ns0:f t="shared" si="6">IF(AND(X41="Ready",ISNUMBER(L41)),MAX(0,-M41)*N41,"")</ns0:f>
      </ns0:c>
      <ns0:c r="U41" s="85" t="str">
        <ns0:f t="shared" si="7"/>
      </ns0:c>
      <ns0:c r="V41" s="83" t="str">
        <ns0:f t="shared" si="8">IF(X41&lt;&gt;"Ready","",IF(ISNUMBER(L41),L41,K41))</ns0:f>
      </ns0:c>
      <ns0:c r="W41" s="85" t="str">
        <ns0:f t="shared" si="9"/>
      </ns0:c>
      <ns0:c r="X41" s="83" t="str">
        <ns0:f>IF(Products!I41="","",IF(Products!I41&lt;&gt;"Ready","Fix Products",IF(COUNTA(E41:F41,H41:J41,L41)&lt;&gt;COUNT(E41:F41,H41:J41,L41),"Numbers only",IF(MIN(E41:F41,H41:J41,L41)&lt;0,"No negatives",IF(AND(N(E41)&gt;0,NOT(ISNUMBER(F41))),"Add purchase total",IF(AND(N(E41)=0,N(F41)&gt;0),"Add received quantity",IF(D41+N(E41)-N(G41)-N(H41)-N(I41)-N(J41)&lt;0,"More out than in stock","Ready")))))))</ns0:f>
      </ns0:c>
      <ns0:c r="Y41" s="85" t="str">
        <ns0:f t="shared" si="10">IF(ISNUMBER(Q41),Q41*N41,"")</ns0:f>
      </ns0:c>
      <ns0:c r="Z41" s="239"/>
    </ns0:row>
    <ns0:row r="42" ht="15.75" customHeight="1">
      <ns0:c r="A42" s="83" t="str">
        <ns0:f>IF(Products!A42="","",Products!A42)</ns0:f>
      </ns0:c>
      <ns0:c r="B42" s="83" t="str">
        <ns0:f>IF(A42="","",Products!B42)</ns0:f>
      </ns0:c>
      <ns0:c r="C42" s="83" t="str">
        <ns0:f>IF(A42="","",Products!C42)</ns0:f>
      </ns0:c>
      <ns0:c r="D42" s="83" t="str">
        <ns0:f>IF(Products!I42="Ready",Products!G42,"")</ns0:f>
      </ns0:c>
      <ns0:c r="E42" s="226"/>
      <ns0:c r="F42" s="227"/>
      <ns0:c r="G42" s="83" t="str">
        <ns0:f>IF(Products!I42="Ready",N(Sales!C42),"")</ns0:f>
      </ns0:c>
      <ns0:c r="H42" s="226"/>
      <ns0:c r="I42" s="226"/>
      <ns0:c r="J42" s="226"/>
      <ns0:c r="K42" s="83" t="str">
        <ns0:f t="shared" si="1">IF(X42&lt;&gt;"Ready","",D42+N(E42)-N(G42)-N(H42)-N(I42)-N(J42))</ns0:f>
      </ns0:c>
      <ns0:c r="L42" s="226"/>
      <ns0:c r="M42" s="83" t="str">
        <ns0:f t="shared" si="2">IF(AND(X42="Ready",ISNUMBER(L42)),L42-K42,"")</ns0:f>
      </ns0:c>
      <ns0:c r="N42" s="85" t="str">
        <ns0:f>IF(X42&lt;&gt;"Ready","",IF(N(E42)&gt;0,(D42*Products!H42+F42)/(D42+E42),Products!H42))</ns0:f>
      </ns0:c>
      <ns0:c r="O42" s="83" t="str">
        <ns0:f>IF(X42="","",IF(X42&lt;&gt;"Ready",X42,IF(NOT(ISNUMBER(Products!E42)),"Set minimum",IF(V42&lt;=Products!E42,"Restock","OK"))))</ns0:f>
      </ns0:c>
      <ns0:c r="P42" s="83" t="str">
        <ns0:f t="shared" si="3"/>
      </ns0:c>
      <ns0:c r="Q42" s="83" t="str">
        <ns0:f>IF(O42&lt;&gt;"Restock","",MAX(0,IF(ISNUMBER(Products!F42),Products!F42,MAX(2*Products!E42,Products!E42+1))-V42))</ns0:f>
      </ns0:c>
      <ns0:c r="R42" s="85" t="str">
        <ns0:f t="shared" si="4"/>
      </ns0:c>
      <ns0:c r="S42" s="85" t="str">
        <ns0:f t="shared" si="5">IF(AND(X42="Ready",ISNUMBER(L42)),L42*N42,"")</ns0:f>
      </ns0:c>
      <ns0:c r="T42" s="85" t="str">
        <ns0:f t="shared" si="6">IF(AND(X42="Ready",ISNUMBER(L42)),MAX(0,-M42)*N42,"")</ns0:f>
      </ns0:c>
      <ns0:c r="U42" s="85" t="str">
        <ns0:f t="shared" si="7"/>
      </ns0:c>
      <ns0:c r="V42" s="83" t="str">
        <ns0:f t="shared" si="8">IF(X42&lt;&gt;"Ready","",IF(ISNUMBER(L42),L42,K42))</ns0:f>
      </ns0:c>
      <ns0:c r="W42" s="85" t="str">
        <ns0:f t="shared" si="9"/>
      </ns0:c>
      <ns0:c r="X42" s="83" t="str">
        <ns0:f>IF(Products!I42="","",IF(Products!I42&lt;&gt;"Ready","Fix Products",IF(COUNTA(E42:F42,H42:J42,L42)&lt;&gt;COUNT(E42:F42,H42:J42,L42),"Numbers only",IF(MIN(E42:F42,H42:J42,L42)&lt;0,"No negatives",IF(AND(N(E42)&gt;0,NOT(ISNUMBER(F42))),"Add purchase total",IF(AND(N(E42)=0,N(F42)&gt;0),"Add received quantity",IF(D42+N(E42)-N(G42)-N(H42)-N(I42)-N(J42)&lt;0,"More out than in stock","Ready")))))))</ns0:f>
      </ns0:c>
      <ns0:c r="Y42" s="85" t="str">
        <ns0:f t="shared" si="10">IF(ISNUMBER(Q42),Q42*N42,"")</ns0:f>
      </ns0:c>
      <ns0:c r="Z42" s="239"/>
    </ns0:row>
    <ns0:row r="43" ht="15.75" customHeight="1">
      <ns0:c r="A43" s="83" t="str">
        <ns0:f>IF(Products!A43="","",Products!A43)</ns0:f>
      </ns0:c>
      <ns0:c r="B43" s="83" t="str">
        <ns0:f>IF(A43="","",Products!B43)</ns0:f>
      </ns0:c>
      <ns0:c r="C43" s="83" t="str">
        <ns0:f>IF(A43="","",Products!C43)</ns0:f>
      </ns0:c>
      <ns0:c r="D43" s="83" t="str">
        <ns0:f>IF(Products!I43="Ready",Products!G43,"")</ns0:f>
      </ns0:c>
      <ns0:c r="E43" s="226"/>
      <ns0:c r="F43" s="227"/>
      <ns0:c r="G43" s="83" t="str">
        <ns0:f>IF(Products!I43="Ready",N(Sales!C43),"")</ns0:f>
      </ns0:c>
      <ns0:c r="H43" s="226"/>
      <ns0:c r="I43" s="226"/>
      <ns0:c r="J43" s="226"/>
      <ns0:c r="K43" s="83" t="str">
        <ns0:f t="shared" si="1">IF(X43&lt;&gt;"Ready","",D43+N(E43)-N(G43)-N(H43)-N(I43)-N(J43))</ns0:f>
      </ns0:c>
      <ns0:c r="L43" s="226"/>
      <ns0:c r="M43" s="83" t="str">
        <ns0:f t="shared" si="2">IF(AND(X43="Ready",ISNUMBER(L43)),L43-K43,"")</ns0:f>
      </ns0:c>
      <ns0:c r="N43" s="85" t="str">
        <ns0:f>IF(X43&lt;&gt;"Ready","",IF(N(E43)&gt;0,(D43*Products!H43+F43)/(D43+E43),Products!H43))</ns0:f>
      </ns0:c>
      <ns0:c r="O43" s="83" t="str">
        <ns0:f>IF(X43="","",IF(X43&lt;&gt;"Ready",X43,IF(NOT(ISNUMBER(Products!E43)),"Set minimum",IF(V43&lt;=Products!E43,"Restock","OK"))))</ns0:f>
      </ns0:c>
      <ns0:c r="P43" s="83" t="str">
        <ns0:f t="shared" si="3"/>
      </ns0:c>
      <ns0:c r="Q43" s="83" t="str">
        <ns0:f>IF(O43&lt;&gt;"Restock","",MAX(0,IF(ISNUMBER(Products!F43),Products!F43,MAX(2*Products!E43,Products!E43+1))-V43))</ns0:f>
      </ns0:c>
      <ns0:c r="R43" s="85" t="str">
        <ns0:f t="shared" si="4"/>
      </ns0:c>
      <ns0:c r="S43" s="85" t="str">
        <ns0:f t="shared" si="5">IF(AND(X43="Ready",ISNUMBER(L43)),L43*N43,"")</ns0:f>
      </ns0:c>
      <ns0:c r="T43" s="85" t="str">
        <ns0:f t="shared" si="6">IF(AND(X43="Ready",ISNUMBER(L43)),MAX(0,-M43)*N43,"")</ns0:f>
      </ns0:c>
      <ns0:c r="U43" s="85" t="str">
        <ns0:f t="shared" si="7"/>
      </ns0:c>
      <ns0:c r="V43" s="83" t="str">
        <ns0:f t="shared" si="8">IF(X43&lt;&gt;"Ready","",IF(ISNUMBER(L43),L43,K43))</ns0:f>
      </ns0:c>
      <ns0:c r="W43" s="85" t="str">
        <ns0:f t="shared" si="9"/>
      </ns0:c>
      <ns0:c r="X43" s="83" t="str">
        <ns0:f>IF(Products!I43="","",IF(Products!I43&lt;&gt;"Ready","Fix Products",IF(COUNTA(E43:F43,H43:J43,L43)&lt;&gt;COUNT(E43:F43,H43:J43,L43),"Numbers only",IF(MIN(E43:F43,H43:J43,L43)&lt;0,"No negatives",IF(AND(N(E43)&gt;0,NOT(ISNUMBER(F43))),"Add purchase total",IF(AND(N(E43)=0,N(F43)&gt;0),"Add received quantity",IF(D43+N(E43)-N(G43)-N(H43)-N(I43)-N(J43)&lt;0,"More out than in stock","Ready")))))))</ns0:f>
      </ns0:c>
      <ns0:c r="Y43" s="85" t="str">
        <ns0:f t="shared" si="10">IF(ISNUMBER(Q43),Q43*N43,"")</ns0:f>
      </ns0:c>
      <ns0:c r="Z43" s="239"/>
    </ns0:row>
    <ns0:row r="44" ht="15.75" customHeight="1">
      <ns0:c r="A44" s="83" t="str">
        <ns0:f>IF(Products!A44="","",Products!A44)</ns0:f>
      </ns0:c>
      <ns0:c r="B44" s="83" t="str">
        <ns0:f>IF(A44="","",Products!B44)</ns0:f>
      </ns0:c>
      <ns0:c r="C44" s="83" t="str">
        <ns0:f>IF(A44="","",Products!C44)</ns0:f>
      </ns0:c>
      <ns0:c r="D44" s="83" t="str">
        <ns0:f>IF(Products!I44="Ready",Products!G44,"")</ns0:f>
      </ns0:c>
      <ns0:c r="E44" s="226"/>
      <ns0:c r="F44" s="227"/>
      <ns0:c r="G44" s="83" t="str">
        <ns0:f>IF(Products!I44="Ready",N(Sales!C44),"")</ns0:f>
      </ns0:c>
      <ns0:c r="H44" s="226"/>
      <ns0:c r="I44" s="226"/>
      <ns0:c r="J44" s="226"/>
      <ns0:c r="K44" s="83" t="str">
        <ns0:f t="shared" si="1">IF(X44&lt;&gt;"Ready","",D44+N(E44)-N(G44)-N(H44)-N(I44)-N(J44))</ns0:f>
      </ns0:c>
      <ns0:c r="L44" s="226"/>
      <ns0:c r="M44" s="83" t="str">
        <ns0:f t="shared" si="2">IF(AND(X44="Ready",ISNUMBER(L44)),L44-K44,"")</ns0:f>
      </ns0:c>
      <ns0:c r="N44" s="85" t="str">
        <ns0:f>IF(X44&lt;&gt;"Ready","",IF(N(E44)&gt;0,(D44*Products!H44+F44)/(D44+E44),Products!H44))</ns0:f>
      </ns0:c>
      <ns0:c r="O44" s="83" t="str">
        <ns0:f>IF(X44="","",IF(X44&lt;&gt;"Ready",X44,IF(NOT(ISNUMBER(Products!E44)),"Set minimum",IF(V44&lt;=Products!E44,"Restock","OK"))))</ns0:f>
      </ns0:c>
      <ns0:c r="P44" s="83" t="str">
        <ns0:f t="shared" si="3"/>
      </ns0:c>
      <ns0:c r="Q44" s="83" t="str">
        <ns0:f>IF(O44&lt;&gt;"Restock","",MAX(0,IF(ISNUMBER(Products!F44),Products!F44,MAX(2*Products!E44,Products!E44+1))-V44))</ns0:f>
      </ns0:c>
      <ns0:c r="R44" s="85" t="str">
        <ns0:f t="shared" si="4"/>
      </ns0:c>
      <ns0:c r="S44" s="85" t="str">
        <ns0:f t="shared" si="5">IF(AND(X44="Ready",ISNUMBER(L44)),L44*N44,"")</ns0:f>
      </ns0:c>
      <ns0:c r="T44" s="85" t="str">
        <ns0:f t="shared" si="6">IF(AND(X44="Ready",ISNUMBER(L44)),MAX(0,-M44)*N44,"")</ns0:f>
      </ns0:c>
      <ns0:c r="U44" s="85" t="str">
        <ns0:f t="shared" si="7"/>
      </ns0:c>
      <ns0:c r="V44" s="83" t="str">
        <ns0:f t="shared" si="8">IF(X44&lt;&gt;"Ready","",IF(ISNUMBER(L44),L44,K44))</ns0:f>
      </ns0:c>
      <ns0:c r="W44" s="85" t="str">
        <ns0:f t="shared" si="9"/>
      </ns0:c>
      <ns0:c r="X44" s="83" t="str">
        <ns0:f>IF(Products!I44="","",IF(Products!I44&lt;&gt;"Ready","Fix Products",IF(COUNTA(E44:F44,H44:J44,L44)&lt;&gt;COUNT(E44:F44,H44:J44,L44),"Numbers only",IF(MIN(E44:F44,H44:J44,L44)&lt;0,"No negatives",IF(AND(N(E44)&gt;0,NOT(ISNUMBER(F44))),"Add purchase total",IF(AND(N(E44)=0,N(F44)&gt;0),"Add received quantity",IF(D44+N(E44)-N(G44)-N(H44)-N(I44)-N(J44)&lt;0,"More out than in stock","Ready")))))))</ns0:f>
      </ns0:c>
      <ns0:c r="Y44" s="85" t="str">
        <ns0:f t="shared" si="10">IF(ISNUMBER(Q44),Q44*N44,"")</ns0:f>
      </ns0:c>
      <ns0:c r="Z44" s="239"/>
    </ns0:row>
    <ns0:row r="45" ht="15.75" customHeight="1">
      <ns0:c r="A45" s="83" t="str">
        <ns0:f>IF(Products!A45="","",Products!A45)</ns0:f>
      </ns0:c>
      <ns0:c r="B45" s="83" t="str">
        <ns0:f>IF(A45="","",Products!B45)</ns0:f>
      </ns0:c>
      <ns0:c r="C45" s="83" t="str">
        <ns0:f>IF(A45="","",Products!C45)</ns0:f>
      </ns0:c>
      <ns0:c r="D45" s="83" t="str">
        <ns0:f>IF(Products!I45="Ready",Products!G45,"")</ns0:f>
      </ns0:c>
      <ns0:c r="E45" s="226"/>
      <ns0:c r="F45" s="227"/>
      <ns0:c r="G45" s="83" t="str">
        <ns0:f>IF(Products!I45="Ready",N(Sales!C45),"")</ns0:f>
      </ns0:c>
      <ns0:c r="H45" s="226"/>
      <ns0:c r="I45" s="226"/>
      <ns0:c r="J45" s="226"/>
      <ns0:c r="K45" s="83" t="str">
        <ns0:f t="shared" si="1">IF(X45&lt;&gt;"Ready","",D45+N(E45)-N(G45)-N(H45)-N(I45)-N(J45))</ns0:f>
      </ns0:c>
      <ns0:c r="L45" s="226"/>
      <ns0:c r="M45" s="83" t="str">
        <ns0:f t="shared" si="2">IF(AND(X45="Ready",ISNUMBER(L45)),L45-K45,"")</ns0:f>
      </ns0:c>
      <ns0:c r="N45" s="85" t="str">
        <ns0:f>IF(X45&lt;&gt;"Ready","",IF(N(E45)&gt;0,(D45*Products!H45+F45)/(D45+E45),Products!H45))</ns0:f>
      </ns0:c>
      <ns0:c r="O45" s="83" t="str">
        <ns0:f>IF(X45="","",IF(X45&lt;&gt;"Ready",X45,IF(NOT(ISNUMBER(Products!E45)),"Set minimum",IF(V45&lt;=Products!E45,"Restock","OK"))))</ns0:f>
      </ns0:c>
      <ns0:c r="P45" s="83" t="str">
        <ns0:f t="shared" si="3"/>
      </ns0:c>
      <ns0:c r="Q45" s="83" t="str">
        <ns0:f>IF(O45&lt;&gt;"Restock","",MAX(0,IF(ISNUMBER(Products!F45),Products!F45,MAX(2*Products!E45,Products!E45+1))-V45))</ns0:f>
      </ns0:c>
      <ns0:c r="R45" s="85" t="str">
        <ns0:f t="shared" si="4"/>
      </ns0:c>
      <ns0:c r="S45" s="85" t="str">
        <ns0:f t="shared" si="5">IF(AND(X45="Ready",ISNUMBER(L45)),L45*N45,"")</ns0:f>
      </ns0:c>
      <ns0:c r="T45" s="85" t="str">
        <ns0:f t="shared" si="6">IF(AND(X45="Ready",ISNUMBER(L45)),MAX(0,-M45)*N45,"")</ns0:f>
      </ns0:c>
      <ns0:c r="U45" s="85" t="str">
        <ns0:f t="shared" si="7"/>
      </ns0:c>
      <ns0:c r="V45" s="83" t="str">
        <ns0:f t="shared" si="8">IF(X45&lt;&gt;"Ready","",IF(ISNUMBER(L45),L45,K45))</ns0:f>
      </ns0:c>
      <ns0:c r="W45" s="85" t="str">
        <ns0:f t="shared" si="9"/>
      </ns0:c>
      <ns0:c r="X45" s="83" t="str">
        <ns0:f>IF(Products!I45="","",IF(Products!I45&lt;&gt;"Ready","Fix Products",IF(COUNTA(E45:F45,H45:J45,L45)&lt;&gt;COUNT(E45:F45,H45:J45,L45),"Numbers only",IF(MIN(E45:F45,H45:J45,L45)&lt;0,"No negatives",IF(AND(N(E45)&gt;0,NOT(ISNUMBER(F45))),"Add purchase total",IF(AND(N(E45)=0,N(F45)&gt;0),"Add received quantity",IF(D45+N(E45)-N(G45)-N(H45)-N(I45)-N(J45)&lt;0,"More out than in stock","Ready")))))))</ns0:f>
      </ns0:c>
      <ns0:c r="Y45" s="85" t="str">
        <ns0:f t="shared" si="10">IF(ISNUMBER(Q45),Q45*N45,"")</ns0:f>
      </ns0:c>
      <ns0:c r="Z45" s="239"/>
    </ns0:row>
    <ns0:row r="46" ht="15.75" customHeight="1">
      <ns0:c r="A46" s="83" t="str">
        <ns0:f>IF(Products!A46="","",Products!A46)</ns0:f>
      </ns0:c>
      <ns0:c r="B46" s="83" t="str">
        <ns0:f>IF(A46="","",Products!B46)</ns0:f>
      </ns0:c>
      <ns0:c r="C46" s="83" t="str">
        <ns0:f>IF(A46="","",Products!C46)</ns0:f>
      </ns0:c>
      <ns0:c r="D46" s="83" t="str">
        <ns0:f>IF(Products!I46="Ready",Products!G46,"")</ns0:f>
      </ns0:c>
      <ns0:c r="E46" s="226"/>
      <ns0:c r="F46" s="227"/>
      <ns0:c r="G46" s="83" t="str">
        <ns0:f>IF(Products!I46="Ready",N(Sales!C46),"")</ns0:f>
      </ns0:c>
      <ns0:c r="H46" s="226"/>
      <ns0:c r="I46" s="226"/>
      <ns0:c r="J46" s="226"/>
      <ns0:c r="K46" s="83" t="str">
        <ns0:f t="shared" si="1">IF(X46&lt;&gt;"Ready","",D46+N(E46)-N(G46)-N(H46)-N(I46)-N(J46))</ns0:f>
      </ns0:c>
      <ns0:c r="L46" s="226"/>
      <ns0:c r="M46" s="83" t="str">
        <ns0:f t="shared" si="2">IF(AND(X46="Ready",ISNUMBER(L46)),L46-K46,"")</ns0:f>
      </ns0:c>
      <ns0:c r="N46" s="85" t="str">
        <ns0:f>IF(X46&lt;&gt;"Ready","",IF(N(E46)&gt;0,(D46*Products!H46+F46)/(D46+E46),Products!H46))</ns0:f>
      </ns0:c>
      <ns0:c r="O46" s="83" t="str">
        <ns0:f>IF(X46="","",IF(X46&lt;&gt;"Ready",X46,IF(NOT(ISNUMBER(Products!E46)),"Set minimum",IF(V46&lt;=Products!E46,"Restock","OK"))))</ns0:f>
      </ns0:c>
      <ns0:c r="P46" s="83" t="str">
        <ns0:f t="shared" si="3"/>
      </ns0:c>
      <ns0:c r="Q46" s="83" t="str">
        <ns0:f>IF(O46&lt;&gt;"Restock","",MAX(0,IF(ISNUMBER(Products!F46),Products!F46,MAX(2*Products!E46,Products!E46+1))-V46))</ns0:f>
      </ns0:c>
      <ns0:c r="R46" s="85" t="str">
        <ns0:f t="shared" si="4"/>
      </ns0:c>
      <ns0:c r="S46" s="85" t="str">
        <ns0:f t="shared" si="5">IF(AND(X46="Ready",ISNUMBER(L46)),L46*N46,"")</ns0:f>
      </ns0:c>
      <ns0:c r="T46" s="85" t="str">
        <ns0:f t="shared" si="6">IF(AND(X46="Ready",ISNUMBER(L46)),MAX(0,-M46)*N46,"")</ns0:f>
      </ns0:c>
      <ns0:c r="U46" s="85" t="str">
        <ns0:f t="shared" si="7"/>
      </ns0:c>
      <ns0:c r="V46" s="83" t="str">
        <ns0:f t="shared" si="8">IF(X46&lt;&gt;"Ready","",IF(ISNUMBER(L46),L46,K46))</ns0:f>
      </ns0:c>
      <ns0:c r="W46" s="85" t="str">
        <ns0:f t="shared" si="9"/>
      </ns0:c>
      <ns0:c r="X46" s="83" t="str">
        <ns0:f>IF(Products!I46="","",IF(Products!I46&lt;&gt;"Ready","Fix Products",IF(COUNTA(E46:F46,H46:J46,L46)&lt;&gt;COUNT(E46:F46,H46:J46,L46),"Numbers only",IF(MIN(E46:F46,H46:J46,L46)&lt;0,"No negatives",IF(AND(N(E46)&gt;0,NOT(ISNUMBER(F46))),"Add purchase total",IF(AND(N(E46)=0,N(F46)&gt;0),"Add received quantity",IF(D46+N(E46)-N(G46)-N(H46)-N(I46)-N(J46)&lt;0,"More out than in stock","Ready")))))))</ns0:f>
      </ns0:c>
      <ns0:c r="Y46" s="85" t="str">
        <ns0:f t="shared" si="10">IF(ISNUMBER(Q46),Q46*N46,"")</ns0:f>
      </ns0:c>
      <ns0:c r="Z46" s="239"/>
    </ns0:row>
    <ns0:row r="47" ht="15.75" customHeight="1">
      <ns0:c r="A47" s="83" t="str">
        <ns0:f>IF(Products!A47="","",Products!A47)</ns0:f>
      </ns0:c>
      <ns0:c r="B47" s="83" t="str">
        <ns0:f>IF(A47="","",Products!B47)</ns0:f>
      </ns0:c>
      <ns0:c r="C47" s="83" t="str">
        <ns0:f>IF(A47="","",Products!C47)</ns0:f>
      </ns0:c>
      <ns0:c r="D47" s="83" t="str">
        <ns0:f>IF(Products!I47="Ready",Products!G47,"")</ns0:f>
      </ns0:c>
      <ns0:c r="E47" s="226"/>
      <ns0:c r="F47" s="227"/>
      <ns0:c r="G47" s="83" t="str">
        <ns0:f>IF(Products!I47="Ready",N(Sales!C47),"")</ns0:f>
      </ns0:c>
      <ns0:c r="H47" s="226"/>
      <ns0:c r="I47" s="226"/>
      <ns0:c r="J47" s="226"/>
      <ns0:c r="K47" s="83" t="str">
        <ns0:f t="shared" si="1">IF(X47&lt;&gt;"Ready","",D47+N(E47)-N(G47)-N(H47)-N(I47)-N(J47))</ns0:f>
      </ns0:c>
      <ns0:c r="L47" s="226"/>
      <ns0:c r="M47" s="83" t="str">
        <ns0:f t="shared" si="2">IF(AND(X47="Ready",ISNUMBER(L47)),L47-K47,"")</ns0:f>
      </ns0:c>
      <ns0:c r="N47" s="85" t="str">
        <ns0:f>IF(X47&lt;&gt;"Ready","",IF(N(E47)&gt;0,(D47*Products!H47+F47)/(D47+E47),Products!H47))</ns0:f>
      </ns0:c>
      <ns0:c r="O47" s="83" t="str">
        <ns0:f>IF(X47="","",IF(X47&lt;&gt;"Ready",X47,IF(NOT(ISNUMBER(Products!E47)),"Set minimum",IF(V47&lt;=Products!E47,"Restock","OK"))))</ns0:f>
      </ns0:c>
      <ns0:c r="P47" s="83" t="str">
        <ns0:f t="shared" si="3"/>
      </ns0:c>
      <ns0:c r="Q47" s="83" t="str">
        <ns0:f>IF(O47&lt;&gt;"Restock","",MAX(0,IF(ISNUMBER(Products!F47),Products!F47,MAX(2*Products!E47,Products!E47+1))-V47))</ns0:f>
      </ns0:c>
      <ns0:c r="R47" s="85" t="str">
        <ns0:f t="shared" si="4"/>
      </ns0:c>
      <ns0:c r="S47" s="85" t="str">
        <ns0:f t="shared" si="5">IF(AND(X47="Ready",ISNUMBER(L47)),L47*N47,"")</ns0:f>
      </ns0:c>
      <ns0:c r="T47" s="85" t="str">
        <ns0:f t="shared" si="6">IF(AND(X47="Ready",ISNUMBER(L47)),MAX(0,-M47)*N47,"")</ns0:f>
      </ns0:c>
      <ns0:c r="U47" s="85" t="str">
        <ns0:f t="shared" si="7"/>
      </ns0:c>
      <ns0:c r="V47" s="83" t="str">
        <ns0:f t="shared" si="8">IF(X47&lt;&gt;"Ready","",IF(ISNUMBER(L47),L47,K47))</ns0:f>
      </ns0:c>
      <ns0:c r="W47" s="85" t="str">
        <ns0:f t="shared" si="9"/>
      </ns0:c>
      <ns0:c r="X47" s="83" t="str">
        <ns0:f>IF(Products!I47="","",IF(Products!I47&lt;&gt;"Ready","Fix Products",IF(COUNTA(E47:F47,H47:J47,L47)&lt;&gt;COUNT(E47:F47,H47:J47,L47),"Numbers only",IF(MIN(E47:F47,H47:J47,L47)&lt;0,"No negatives",IF(AND(N(E47)&gt;0,NOT(ISNUMBER(F47))),"Add purchase total",IF(AND(N(E47)=0,N(F47)&gt;0),"Add received quantity",IF(D47+N(E47)-N(G47)-N(H47)-N(I47)-N(J47)&lt;0,"More out than in stock","Ready")))))))</ns0:f>
      </ns0:c>
      <ns0:c r="Y47" s="85" t="str">
        <ns0:f t="shared" si="10">IF(ISNUMBER(Q47),Q47*N47,"")</ns0:f>
      </ns0:c>
      <ns0:c r="Z47" s="239"/>
    </ns0:row>
    <ns0:row r="48" ht="15.75" customHeight="1">
      <ns0:c r="A48" s="83" t="str">
        <ns0:f>IF(Products!A48="","",Products!A48)</ns0:f>
      </ns0:c>
      <ns0:c r="B48" s="83" t="str">
        <ns0:f>IF(A48="","",Products!B48)</ns0:f>
      </ns0:c>
      <ns0:c r="C48" s="83" t="str">
        <ns0:f>IF(A48="","",Products!C48)</ns0:f>
      </ns0:c>
      <ns0:c r="D48" s="83" t="str">
        <ns0:f>IF(Products!I48="Ready",Products!G48,"")</ns0:f>
      </ns0:c>
      <ns0:c r="E48" s="226"/>
      <ns0:c r="F48" s="227"/>
      <ns0:c r="G48" s="83" t="str">
        <ns0:f>IF(Products!I48="Ready",N(Sales!C48),"")</ns0:f>
      </ns0:c>
      <ns0:c r="H48" s="226"/>
      <ns0:c r="I48" s="226"/>
      <ns0:c r="J48" s="226"/>
      <ns0:c r="K48" s="83" t="str">
        <ns0:f t="shared" si="1">IF(X48&lt;&gt;"Ready","",D48+N(E48)-N(G48)-N(H48)-N(I48)-N(J48))</ns0:f>
      </ns0:c>
      <ns0:c r="L48" s="226"/>
      <ns0:c r="M48" s="83" t="str">
        <ns0:f t="shared" si="2">IF(AND(X48="Ready",ISNUMBER(L48)),L48-K48,"")</ns0:f>
      </ns0:c>
      <ns0:c r="N48" s="85" t="str">
        <ns0:f>IF(X48&lt;&gt;"Ready","",IF(N(E48)&gt;0,(D48*Products!H48+F48)/(D48+E48),Products!H48))</ns0:f>
      </ns0:c>
      <ns0:c r="O48" s="83" t="str">
        <ns0:f>IF(X48="","",IF(X48&lt;&gt;"Ready",X48,IF(NOT(ISNUMBER(Products!E48)),"Set minimum",IF(V48&lt;=Products!E48,"Restock","OK"))))</ns0:f>
      </ns0:c>
      <ns0:c r="P48" s="83" t="str">
        <ns0:f t="shared" si="3"/>
      </ns0:c>
      <ns0:c r="Q48" s="83" t="str">
        <ns0:f>IF(O48&lt;&gt;"Restock","",MAX(0,IF(ISNUMBER(Products!F48),Products!F48,MAX(2*Products!E48,Products!E48+1))-V48))</ns0:f>
      </ns0:c>
      <ns0:c r="R48" s="85" t="str">
        <ns0:f t="shared" si="4"/>
      </ns0:c>
      <ns0:c r="S48" s="85" t="str">
        <ns0:f t="shared" si="5">IF(AND(X48="Ready",ISNUMBER(L48)),L48*N48,"")</ns0:f>
      </ns0:c>
      <ns0:c r="T48" s="85" t="str">
        <ns0:f t="shared" si="6">IF(AND(X48="Ready",ISNUMBER(L48)),MAX(0,-M48)*N48,"")</ns0:f>
      </ns0:c>
      <ns0:c r="U48" s="85" t="str">
        <ns0:f t="shared" si="7"/>
      </ns0:c>
      <ns0:c r="V48" s="83" t="str">
        <ns0:f t="shared" si="8">IF(X48&lt;&gt;"Ready","",IF(ISNUMBER(L48),L48,K48))</ns0:f>
      </ns0:c>
      <ns0:c r="W48" s="85" t="str">
        <ns0:f t="shared" si="9"/>
      </ns0:c>
      <ns0:c r="X48" s="83" t="str">
        <ns0:f>IF(Products!I48="","",IF(Products!I48&lt;&gt;"Ready","Fix Products",IF(COUNTA(E48:F48,H48:J48,L48)&lt;&gt;COUNT(E48:F48,H48:J48,L48),"Numbers only",IF(MIN(E48:F48,H48:J48,L48)&lt;0,"No negatives",IF(AND(N(E48)&gt;0,NOT(ISNUMBER(F48))),"Add purchase total",IF(AND(N(E48)=0,N(F48)&gt;0),"Add received quantity",IF(D48+N(E48)-N(G48)-N(H48)-N(I48)-N(J48)&lt;0,"More out than in stock","Ready")))))))</ns0:f>
      </ns0:c>
      <ns0:c r="Y48" s="85" t="str">
        <ns0:f t="shared" si="10">IF(ISNUMBER(Q48),Q48*N48,"")</ns0:f>
      </ns0:c>
      <ns0:c r="Z48" s="239"/>
    </ns0:row>
    <ns0:row r="49" ht="15.75" customHeight="1">
      <ns0:c r="A49" s="83" t="str">
        <ns0:f>IF(Products!A49="","",Products!A49)</ns0:f>
      </ns0:c>
      <ns0:c r="B49" s="83" t="str">
        <ns0:f>IF(A49="","",Products!B49)</ns0:f>
      </ns0:c>
      <ns0:c r="C49" s="83" t="str">
        <ns0:f>IF(A49="","",Products!C49)</ns0:f>
      </ns0:c>
      <ns0:c r="D49" s="83" t="str">
        <ns0:f>IF(Products!I49="Ready",Products!G49,"")</ns0:f>
      </ns0:c>
      <ns0:c r="E49" s="226"/>
      <ns0:c r="F49" s="227"/>
      <ns0:c r="G49" s="83" t="str">
        <ns0:f>IF(Products!I49="Ready",N(Sales!C49),"")</ns0:f>
      </ns0:c>
      <ns0:c r="H49" s="226"/>
      <ns0:c r="I49" s="226"/>
      <ns0:c r="J49" s="226"/>
      <ns0:c r="K49" s="83" t="str">
        <ns0:f t="shared" si="1">IF(X49&lt;&gt;"Ready","",D49+N(E49)-N(G49)-N(H49)-N(I49)-N(J49))</ns0:f>
      </ns0:c>
      <ns0:c r="L49" s="226"/>
      <ns0:c r="M49" s="83" t="str">
        <ns0:f t="shared" si="2">IF(AND(X49="Ready",ISNUMBER(L49)),L49-K49,"")</ns0:f>
      </ns0:c>
      <ns0:c r="N49" s="85" t="str">
        <ns0:f>IF(X49&lt;&gt;"Ready","",IF(N(E49)&gt;0,(D49*Products!H49+F49)/(D49+E49),Products!H49))</ns0:f>
      </ns0:c>
      <ns0:c r="O49" s="83" t="str">
        <ns0:f>IF(X49="","",IF(X49&lt;&gt;"Ready",X49,IF(NOT(ISNUMBER(Products!E49)),"Set minimum",IF(V49&lt;=Products!E49,"Restock","OK"))))</ns0:f>
      </ns0:c>
      <ns0:c r="P49" s="83" t="str">
        <ns0:f t="shared" si="3"/>
      </ns0:c>
      <ns0:c r="Q49" s="83" t="str">
        <ns0:f>IF(O49&lt;&gt;"Restock","",MAX(0,IF(ISNUMBER(Products!F49),Products!F49,MAX(2*Products!E49,Products!E49+1))-V49))</ns0:f>
      </ns0:c>
      <ns0:c r="R49" s="85" t="str">
        <ns0:f t="shared" si="4"/>
      </ns0:c>
      <ns0:c r="S49" s="85" t="str">
        <ns0:f t="shared" si="5">IF(AND(X49="Ready",ISNUMBER(L49)),L49*N49,"")</ns0:f>
      </ns0:c>
      <ns0:c r="T49" s="85" t="str">
        <ns0:f t="shared" si="6">IF(AND(X49="Ready",ISNUMBER(L49)),MAX(0,-M49)*N49,"")</ns0:f>
      </ns0:c>
      <ns0:c r="U49" s="85" t="str">
        <ns0:f t="shared" si="7"/>
      </ns0:c>
      <ns0:c r="V49" s="83" t="str">
        <ns0:f t="shared" si="8">IF(X49&lt;&gt;"Ready","",IF(ISNUMBER(L49),L49,K49))</ns0:f>
      </ns0:c>
      <ns0:c r="W49" s="85" t="str">
        <ns0:f t="shared" si="9"/>
      </ns0:c>
      <ns0:c r="X49" s="83" t="str">
        <ns0:f>IF(Products!I49="","",IF(Products!I49&lt;&gt;"Ready","Fix Products",IF(COUNTA(E49:F49,H49:J49,L49)&lt;&gt;COUNT(E49:F49,H49:J49,L49),"Numbers only",IF(MIN(E49:F49,H49:J49,L49)&lt;0,"No negatives",IF(AND(N(E49)&gt;0,NOT(ISNUMBER(F49))),"Add purchase total",IF(AND(N(E49)=0,N(F49)&gt;0),"Add received quantity",IF(D49+N(E49)-N(G49)-N(H49)-N(I49)-N(J49)&lt;0,"More out than in stock","Ready")))))))</ns0:f>
      </ns0:c>
      <ns0:c r="Y49" s="85" t="str">
        <ns0:f t="shared" si="10">IF(ISNUMBER(Q49),Q49*N49,"")</ns0:f>
      </ns0:c>
      <ns0:c r="Z49" s="239"/>
    </ns0:row>
    <ns0:row r="50" ht="15.75" customHeight="1">
      <ns0:c r="A50" s="83" t="str">
        <ns0:f>IF(Products!A50="","",Products!A50)</ns0:f>
      </ns0:c>
      <ns0:c r="B50" s="83" t="str">
        <ns0:f>IF(A50="","",Products!B50)</ns0:f>
      </ns0:c>
      <ns0:c r="C50" s="83" t="str">
        <ns0:f>IF(A50="","",Products!C50)</ns0:f>
      </ns0:c>
      <ns0:c r="D50" s="83" t="str">
        <ns0:f>IF(Products!I50="Ready",Products!G50,"")</ns0:f>
      </ns0:c>
      <ns0:c r="E50" s="226"/>
      <ns0:c r="F50" s="227"/>
      <ns0:c r="G50" s="83" t="str">
        <ns0:f>IF(Products!I50="Ready",N(Sales!C50),"")</ns0:f>
      </ns0:c>
      <ns0:c r="H50" s="226"/>
      <ns0:c r="I50" s="226"/>
      <ns0:c r="J50" s="226"/>
      <ns0:c r="K50" s="83" t="str">
        <ns0:f t="shared" si="1">IF(X50&lt;&gt;"Ready","",D50+N(E50)-N(G50)-N(H50)-N(I50)-N(J50))</ns0:f>
      </ns0:c>
      <ns0:c r="L50" s="226"/>
      <ns0:c r="M50" s="83" t="str">
        <ns0:f t="shared" si="2">IF(AND(X50="Ready",ISNUMBER(L50)),L50-K50,"")</ns0:f>
      </ns0:c>
      <ns0:c r="N50" s="85" t="str">
        <ns0:f>IF(X50&lt;&gt;"Ready","",IF(N(E50)&gt;0,(D50*Products!H50+F50)/(D50+E50),Products!H50))</ns0:f>
      </ns0:c>
      <ns0:c r="O50" s="83" t="str">
        <ns0:f>IF(X50="","",IF(X50&lt;&gt;"Ready",X50,IF(NOT(ISNUMBER(Products!E50)),"Set minimum",IF(V50&lt;=Products!E50,"Restock","OK"))))</ns0:f>
      </ns0:c>
      <ns0:c r="P50" s="83" t="str">
        <ns0:f t="shared" si="3"/>
      </ns0:c>
      <ns0:c r="Q50" s="83" t="str">
        <ns0:f>IF(O50&lt;&gt;"Restock","",MAX(0,IF(ISNUMBER(Products!F50),Products!F50,MAX(2*Products!E50,Products!E50+1))-V50))</ns0:f>
      </ns0:c>
      <ns0:c r="R50" s="85" t="str">
        <ns0:f t="shared" si="4"/>
      </ns0:c>
      <ns0:c r="S50" s="85" t="str">
        <ns0:f t="shared" si="5">IF(AND(X50="Ready",ISNUMBER(L50)),L50*N50,"")</ns0:f>
      </ns0:c>
      <ns0:c r="T50" s="85" t="str">
        <ns0:f t="shared" si="6">IF(AND(X50="Ready",ISNUMBER(L50)),MAX(0,-M50)*N50,"")</ns0:f>
      </ns0:c>
      <ns0:c r="U50" s="85" t="str">
        <ns0:f t="shared" si="7"/>
      </ns0:c>
      <ns0:c r="V50" s="83" t="str">
        <ns0:f t="shared" si="8">IF(X50&lt;&gt;"Ready","",IF(ISNUMBER(L50),L50,K50))</ns0:f>
      </ns0:c>
      <ns0:c r="W50" s="85" t="str">
        <ns0:f t="shared" si="9"/>
      </ns0:c>
      <ns0:c r="X50" s="83" t="str">
        <ns0:f>IF(Products!I50="","",IF(Products!I50&lt;&gt;"Ready","Fix Products",IF(COUNTA(E50:F50,H50:J50,L50)&lt;&gt;COUNT(E50:F50,H50:J50,L50),"Numbers only",IF(MIN(E50:F50,H50:J50,L50)&lt;0,"No negatives",IF(AND(N(E50)&gt;0,NOT(ISNUMBER(F50))),"Add purchase total",IF(AND(N(E50)=0,N(F50)&gt;0),"Add received quantity",IF(D50+N(E50)-N(G50)-N(H50)-N(I50)-N(J50)&lt;0,"More out than in stock","Ready")))))))</ns0:f>
      </ns0:c>
      <ns0:c r="Y50" s="85" t="str">
        <ns0:f t="shared" si="10">IF(ISNUMBER(Q50),Q50*N50,"")</ns0:f>
      </ns0:c>
      <ns0:c r="Z50" s="239"/>
    </ns0:row>
    <ns0:row r="51" ht="15.75" customHeight="1">
      <ns0:c r="A51" s="83" t="str">
        <ns0:f>IF(Products!A51="","",Products!A51)</ns0:f>
      </ns0:c>
      <ns0:c r="B51" s="83" t="str">
        <ns0:f>IF(A51="","",Products!B51)</ns0:f>
      </ns0:c>
      <ns0:c r="C51" s="83" t="str">
        <ns0:f>IF(A51="","",Products!C51)</ns0:f>
      </ns0:c>
      <ns0:c r="D51" s="83" t="str">
        <ns0:f>IF(Products!I51="Ready",Products!G51,"")</ns0:f>
      </ns0:c>
      <ns0:c r="E51" s="226"/>
      <ns0:c r="F51" s="227"/>
      <ns0:c r="G51" s="83" t="str">
        <ns0:f>IF(Products!I51="Ready",N(Sales!C51),"")</ns0:f>
      </ns0:c>
      <ns0:c r="H51" s="226"/>
      <ns0:c r="I51" s="226"/>
      <ns0:c r="J51" s="226"/>
      <ns0:c r="K51" s="83" t="str">
        <ns0:f t="shared" si="1">IF(X51&lt;&gt;"Ready","",D51+N(E51)-N(G51)-N(H51)-N(I51)-N(J51))</ns0:f>
      </ns0:c>
      <ns0:c r="L51" s="226"/>
      <ns0:c r="M51" s="83" t="str">
        <ns0:f t="shared" si="2">IF(AND(X51="Ready",ISNUMBER(L51)),L51-K51,"")</ns0:f>
      </ns0:c>
      <ns0:c r="N51" s="85" t="str">
        <ns0:f>IF(X51&lt;&gt;"Ready","",IF(N(E51)&gt;0,(D51*Products!H51+F51)/(D51+E51),Products!H51))</ns0:f>
      </ns0:c>
      <ns0:c r="O51" s="83" t="str">
        <ns0:f>IF(X51="","",IF(X51&lt;&gt;"Ready",X51,IF(NOT(ISNUMBER(Products!E51)),"Set minimum",IF(V51&lt;=Products!E51,"Restock","OK"))))</ns0:f>
      </ns0:c>
      <ns0:c r="P51" s="83" t="str">
        <ns0:f t="shared" si="3"/>
      </ns0:c>
      <ns0:c r="Q51" s="83" t="str">
        <ns0:f>IF(O51&lt;&gt;"Restock","",MAX(0,IF(ISNUMBER(Products!F51),Products!F51,MAX(2*Products!E51,Products!E51+1))-V51))</ns0:f>
      </ns0:c>
      <ns0:c r="R51" s="85" t="str">
        <ns0:f t="shared" si="4"/>
      </ns0:c>
      <ns0:c r="S51" s="85" t="str">
        <ns0:f t="shared" si="5">IF(AND(X51="Ready",ISNUMBER(L51)),L51*N51,"")</ns0:f>
      </ns0:c>
      <ns0:c r="T51" s="85" t="str">
        <ns0:f t="shared" si="6">IF(AND(X51="Ready",ISNUMBER(L51)),MAX(0,-M51)*N51,"")</ns0:f>
      </ns0:c>
      <ns0:c r="U51" s="85" t="str">
        <ns0:f t="shared" si="7"/>
      </ns0:c>
      <ns0:c r="V51" s="83" t="str">
        <ns0:f t="shared" si="8">IF(X51&lt;&gt;"Ready","",IF(ISNUMBER(L51),L51,K51))</ns0:f>
      </ns0:c>
      <ns0:c r="W51" s="85" t="str">
        <ns0:f t="shared" si="9"/>
      </ns0:c>
      <ns0:c r="X51" s="83" t="str">
        <ns0:f>IF(Products!I51="","",IF(Products!I51&lt;&gt;"Ready","Fix Products",IF(COUNTA(E51:F51,H51:J51,L51)&lt;&gt;COUNT(E51:F51,H51:J51,L51),"Numbers only",IF(MIN(E51:F51,H51:J51,L51)&lt;0,"No negatives",IF(AND(N(E51)&gt;0,NOT(ISNUMBER(F51))),"Add purchase total",IF(AND(N(E51)=0,N(F51)&gt;0),"Add received quantity",IF(D51+N(E51)-N(G51)-N(H51)-N(I51)-N(J51)&lt;0,"More out than in stock","Ready")))))))</ns0:f>
      </ns0:c>
      <ns0:c r="Y51" s="85" t="str">
        <ns0:f t="shared" si="10">IF(ISNUMBER(Q51),Q51*N51,"")</ns0:f>
      </ns0:c>
      <ns0:c r="Z51" s="239"/>
    </ns0:row>
    <ns0:row r="52" ht="15.75" customHeight="1">
      <ns0:c r="A52" s="83" t="str">
        <ns0:f>IF(Products!A52="","",Products!A52)</ns0:f>
      </ns0:c>
      <ns0:c r="B52" s="83" t="str">
        <ns0:f>IF(A52="","",Products!B52)</ns0:f>
      </ns0:c>
      <ns0:c r="C52" s="83" t="str">
        <ns0:f>IF(A52="","",Products!C52)</ns0:f>
      </ns0:c>
      <ns0:c r="D52" s="83" t="str">
        <ns0:f>IF(Products!I52="Ready",Products!G52,"")</ns0:f>
      </ns0:c>
      <ns0:c r="E52" s="226"/>
      <ns0:c r="F52" s="227"/>
      <ns0:c r="G52" s="83" t="str">
        <ns0:f>IF(Products!I52="Ready",N(Sales!C52),"")</ns0:f>
      </ns0:c>
      <ns0:c r="H52" s="226"/>
      <ns0:c r="I52" s="226"/>
      <ns0:c r="J52" s="226"/>
      <ns0:c r="K52" s="83" t="str">
        <ns0:f t="shared" si="1">IF(X52&lt;&gt;"Ready","",D52+N(E52)-N(G52)-N(H52)-N(I52)-N(J52))</ns0:f>
      </ns0:c>
      <ns0:c r="L52" s="226"/>
      <ns0:c r="M52" s="83" t="str">
        <ns0:f t="shared" si="2">IF(AND(X52="Ready",ISNUMBER(L52)),L52-K52,"")</ns0:f>
      </ns0:c>
      <ns0:c r="N52" s="85" t="str">
        <ns0:f>IF(X52&lt;&gt;"Ready","",IF(N(E52)&gt;0,(D52*Products!H52+F52)/(D52+E52),Products!H52))</ns0:f>
      </ns0:c>
      <ns0:c r="O52" s="83" t="str">
        <ns0:f>IF(X52="","",IF(X52&lt;&gt;"Ready",X52,IF(NOT(ISNUMBER(Products!E52)),"Set minimum",IF(V52&lt;=Products!E52,"Restock","OK"))))</ns0:f>
      </ns0:c>
      <ns0:c r="P52" s="83" t="str">
        <ns0:f t="shared" si="3"/>
      </ns0:c>
      <ns0:c r="Q52" s="83" t="str">
        <ns0:f>IF(O52&lt;&gt;"Restock","",MAX(0,IF(ISNUMBER(Products!F52),Products!F52,MAX(2*Products!E52,Products!E52+1))-V52))</ns0:f>
      </ns0:c>
      <ns0:c r="R52" s="85" t="str">
        <ns0:f t="shared" si="4"/>
      </ns0:c>
      <ns0:c r="S52" s="85" t="str">
        <ns0:f t="shared" si="5">IF(AND(X52="Ready",ISNUMBER(L52)),L52*N52,"")</ns0:f>
      </ns0:c>
      <ns0:c r="T52" s="85" t="str">
        <ns0:f t="shared" si="6">IF(AND(X52="Ready",ISNUMBER(L52)),MAX(0,-M52)*N52,"")</ns0:f>
      </ns0:c>
      <ns0:c r="U52" s="85" t="str">
        <ns0:f t="shared" si="7"/>
      </ns0:c>
      <ns0:c r="V52" s="83" t="str">
        <ns0:f t="shared" si="8">IF(X52&lt;&gt;"Ready","",IF(ISNUMBER(L52),L52,K52))</ns0:f>
      </ns0:c>
      <ns0:c r="W52" s="85" t="str">
        <ns0:f t="shared" si="9"/>
      </ns0:c>
      <ns0:c r="X52" s="83" t="str">
        <ns0:f>IF(Products!I52="","",IF(Products!I52&lt;&gt;"Ready","Fix Products",IF(COUNTA(E52:F52,H52:J52,L52)&lt;&gt;COUNT(E52:F52,H52:J52,L52),"Numbers only",IF(MIN(E52:F52,H52:J52,L52)&lt;0,"No negatives",IF(AND(N(E52)&gt;0,NOT(ISNUMBER(F52))),"Add purchase total",IF(AND(N(E52)=0,N(F52)&gt;0),"Add received quantity",IF(D52+N(E52)-N(G52)-N(H52)-N(I52)-N(J52)&lt;0,"More out than in stock","Ready")))))))</ns0:f>
      </ns0:c>
      <ns0:c r="Y52" s="85" t="str">
        <ns0:f t="shared" si="10">IF(ISNUMBER(Q52),Q52*N52,"")</ns0:f>
      </ns0:c>
      <ns0:c r="Z52" s="239"/>
    </ns0:row>
    <ns0:row r="53" ht="15.75" customHeight="1">
      <ns0:c r="A53" s="83" t="str">
        <ns0:f>IF(Products!A53="","",Products!A53)</ns0:f>
      </ns0:c>
      <ns0:c r="B53" s="83" t="str">
        <ns0:f>IF(A53="","",Products!B53)</ns0:f>
      </ns0:c>
      <ns0:c r="C53" s="83" t="str">
        <ns0:f>IF(A53="","",Products!C53)</ns0:f>
      </ns0:c>
      <ns0:c r="D53" s="83" t="str">
        <ns0:f>IF(Products!I53="Ready",Products!G53,"")</ns0:f>
      </ns0:c>
      <ns0:c r="E53" s="226"/>
      <ns0:c r="F53" s="227"/>
      <ns0:c r="G53" s="83" t="str">
        <ns0:f>IF(Products!I53="Ready",N(Sales!C53),"")</ns0:f>
      </ns0:c>
      <ns0:c r="H53" s="226"/>
      <ns0:c r="I53" s="226"/>
      <ns0:c r="J53" s="226"/>
      <ns0:c r="K53" s="83" t="str">
        <ns0:f t="shared" si="1">IF(X53&lt;&gt;"Ready","",D53+N(E53)-N(G53)-N(H53)-N(I53)-N(J53))</ns0:f>
      </ns0:c>
      <ns0:c r="L53" s="226"/>
      <ns0:c r="M53" s="83" t="str">
        <ns0:f t="shared" si="2">IF(AND(X53="Ready",ISNUMBER(L53)),L53-K53,"")</ns0:f>
      </ns0:c>
      <ns0:c r="N53" s="85" t="str">
        <ns0:f>IF(X53&lt;&gt;"Ready","",IF(N(E53)&gt;0,(D53*Products!H53+F53)/(D53+E53),Products!H53))</ns0:f>
      </ns0:c>
      <ns0:c r="O53" s="83" t="str">
        <ns0:f>IF(X53="","",IF(X53&lt;&gt;"Ready",X53,IF(NOT(ISNUMBER(Products!E53)),"Set minimum",IF(V53&lt;=Products!E53,"Restock","OK"))))</ns0:f>
      </ns0:c>
      <ns0:c r="P53" s="83" t="str">
        <ns0:f t="shared" si="3"/>
      </ns0:c>
      <ns0:c r="Q53" s="83" t="str">
        <ns0:f>IF(O53&lt;&gt;"Restock","",MAX(0,IF(ISNUMBER(Products!F53),Products!F53,MAX(2*Products!E53,Products!E53+1))-V53))</ns0:f>
      </ns0:c>
      <ns0:c r="R53" s="85" t="str">
        <ns0:f t="shared" si="4"/>
      </ns0:c>
      <ns0:c r="S53" s="85" t="str">
        <ns0:f t="shared" si="5">IF(AND(X53="Ready",ISNUMBER(L53)),L53*N53,"")</ns0:f>
      </ns0:c>
      <ns0:c r="T53" s="85" t="str">
        <ns0:f t="shared" si="6">IF(AND(X53="Ready",ISNUMBER(L53)),MAX(0,-M53)*N53,"")</ns0:f>
      </ns0:c>
      <ns0:c r="U53" s="85" t="str">
        <ns0:f t="shared" si="7"/>
      </ns0:c>
      <ns0:c r="V53" s="83" t="str">
        <ns0:f t="shared" si="8">IF(X53&lt;&gt;"Ready","",IF(ISNUMBER(L53),L53,K53))</ns0:f>
      </ns0:c>
      <ns0:c r="W53" s="85" t="str">
        <ns0:f t="shared" si="9"/>
      </ns0:c>
      <ns0:c r="X53" s="83" t="str">
        <ns0:f>IF(Products!I53="","",IF(Products!I53&lt;&gt;"Ready","Fix Products",IF(COUNTA(E53:F53,H53:J53,L53)&lt;&gt;COUNT(E53:F53,H53:J53,L53),"Numbers only",IF(MIN(E53:F53,H53:J53,L53)&lt;0,"No negatives",IF(AND(N(E53)&gt;0,NOT(ISNUMBER(F53))),"Add purchase total",IF(AND(N(E53)=0,N(F53)&gt;0),"Add received quantity",IF(D53+N(E53)-N(G53)-N(H53)-N(I53)-N(J53)&lt;0,"More out than in stock","Ready")))))))</ns0:f>
      </ns0:c>
      <ns0:c r="Y53" s="85" t="str">
        <ns0:f t="shared" si="10">IF(ISNUMBER(Q53),Q53*N53,"")</ns0:f>
      </ns0:c>
      <ns0:c r="Z53" s="239"/>
    </ns0:row>
    <ns0:row r="54" ht="15.75" customHeight="1">
      <ns0:c r="A54" s="83" t="str">
        <ns0:f>IF(Products!A54="","",Products!A54)</ns0:f>
      </ns0:c>
      <ns0:c r="B54" s="83" t="str">
        <ns0:f>IF(A54="","",Products!B54)</ns0:f>
      </ns0:c>
      <ns0:c r="C54" s="83" t="str">
        <ns0:f>IF(A54="","",Products!C54)</ns0:f>
      </ns0:c>
      <ns0:c r="D54" s="83" t="str">
        <ns0:f>IF(Products!I54="Ready",Products!G54,"")</ns0:f>
      </ns0:c>
      <ns0:c r="E54" s="226"/>
      <ns0:c r="F54" s="227"/>
      <ns0:c r="G54" s="83" t="str">
        <ns0:f>IF(Products!I54="Ready",N(Sales!C54),"")</ns0:f>
      </ns0:c>
      <ns0:c r="H54" s="226"/>
      <ns0:c r="I54" s="226"/>
      <ns0:c r="J54" s="226"/>
      <ns0:c r="K54" s="83" t="str">
        <ns0:f t="shared" si="1">IF(X54&lt;&gt;"Ready","",D54+N(E54)-N(G54)-N(H54)-N(I54)-N(J54))</ns0:f>
      </ns0:c>
      <ns0:c r="L54" s="226"/>
      <ns0:c r="M54" s="83" t="str">
        <ns0:f t="shared" si="2">IF(AND(X54="Ready",ISNUMBER(L54)),L54-K54,"")</ns0:f>
      </ns0:c>
      <ns0:c r="N54" s="85" t="str">
        <ns0:f>IF(X54&lt;&gt;"Ready","",IF(N(E54)&gt;0,(D54*Products!H54+F54)/(D54+E54),Products!H54))</ns0:f>
      </ns0:c>
      <ns0:c r="O54" s="83" t="str">
        <ns0:f>IF(X54="","",IF(X54&lt;&gt;"Ready",X54,IF(NOT(ISNUMBER(Products!E54)),"Set minimum",IF(V54&lt;=Products!E54,"Restock","OK"))))</ns0:f>
      </ns0:c>
      <ns0:c r="P54" s="83" t="str">
        <ns0:f t="shared" si="3"/>
      </ns0:c>
      <ns0:c r="Q54" s="83" t="str">
        <ns0:f>IF(O54&lt;&gt;"Restock","",MAX(0,IF(ISNUMBER(Products!F54),Products!F54,MAX(2*Products!E54,Products!E54+1))-V54))</ns0:f>
      </ns0:c>
      <ns0:c r="R54" s="85" t="str">
        <ns0:f t="shared" si="4"/>
      </ns0:c>
      <ns0:c r="S54" s="85" t="str">
        <ns0:f t="shared" si="5">IF(AND(X54="Ready",ISNUMBER(L54)),L54*N54,"")</ns0:f>
      </ns0:c>
      <ns0:c r="T54" s="85" t="str">
        <ns0:f t="shared" si="6">IF(AND(X54="Ready",ISNUMBER(L54)),MAX(0,-M54)*N54,"")</ns0:f>
      </ns0:c>
      <ns0:c r="U54" s="85" t="str">
        <ns0:f t="shared" si="7"/>
      </ns0:c>
      <ns0:c r="V54" s="83" t="str">
        <ns0:f t="shared" si="8">IF(X54&lt;&gt;"Ready","",IF(ISNUMBER(L54),L54,K54))</ns0:f>
      </ns0:c>
      <ns0:c r="W54" s="85" t="str">
        <ns0:f t="shared" si="9"/>
      </ns0:c>
      <ns0:c r="X54" s="83" t="str">
        <ns0:f>IF(Products!I54="","",IF(Products!I54&lt;&gt;"Ready","Fix Products",IF(COUNTA(E54:F54,H54:J54,L54)&lt;&gt;COUNT(E54:F54,H54:J54,L54),"Numbers only",IF(MIN(E54:F54,H54:J54,L54)&lt;0,"No negatives",IF(AND(N(E54)&gt;0,NOT(ISNUMBER(F54))),"Add purchase total",IF(AND(N(E54)=0,N(F54)&gt;0),"Add received quantity",IF(D54+N(E54)-N(G54)-N(H54)-N(I54)-N(J54)&lt;0,"More out than in stock","Ready")))))))</ns0:f>
      </ns0:c>
      <ns0:c r="Y54" s="85" t="str">
        <ns0:f t="shared" si="10">IF(ISNUMBER(Q54),Q54*N54,"")</ns0:f>
      </ns0:c>
      <ns0:c r="Z54" s="239"/>
    </ns0:row>
    <ns0:row r="55" ht="15.75" customHeight="1">
      <ns0:c r="A55" s="83" t="str">
        <ns0:f>IF(Products!A55="","",Products!A55)</ns0:f>
      </ns0:c>
      <ns0:c r="B55" s="83" t="str">
        <ns0:f>IF(A55="","",Products!B55)</ns0:f>
      </ns0:c>
      <ns0:c r="C55" s="83" t="str">
        <ns0:f>IF(A55="","",Products!C55)</ns0:f>
      </ns0:c>
      <ns0:c r="D55" s="83" t="str">
        <ns0:f>IF(Products!I55="Ready",Products!G55,"")</ns0:f>
      </ns0:c>
      <ns0:c r="E55" s="226"/>
      <ns0:c r="F55" s="227"/>
      <ns0:c r="G55" s="83" t="str">
        <ns0:f>IF(Products!I55="Ready",N(Sales!C55),"")</ns0:f>
      </ns0:c>
      <ns0:c r="H55" s="226"/>
      <ns0:c r="I55" s="226"/>
      <ns0:c r="J55" s="226"/>
      <ns0:c r="K55" s="83" t="str">
        <ns0:f t="shared" si="1">IF(X55&lt;&gt;"Ready","",D55+N(E55)-N(G55)-N(H55)-N(I55)-N(J55))</ns0:f>
      </ns0:c>
      <ns0:c r="L55" s="226"/>
      <ns0:c r="M55" s="83" t="str">
        <ns0:f t="shared" si="2">IF(AND(X55="Ready",ISNUMBER(L55)),L55-K55,"")</ns0:f>
      </ns0:c>
      <ns0:c r="N55" s="85" t="str">
        <ns0:f>IF(X55&lt;&gt;"Ready","",IF(N(E55)&gt;0,(D55*Products!H55+F55)/(D55+E55),Products!H55))</ns0:f>
      </ns0:c>
      <ns0:c r="O55" s="83" t="str">
        <ns0:f>IF(X55="","",IF(X55&lt;&gt;"Ready",X55,IF(NOT(ISNUMBER(Products!E55)),"Set minimum",IF(V55&lt;=Products!E55,"Restock","OK"))))</ns0:f>
      </ns0:c>
      <ns0:c r="P55" s="83" t="str">
        <ns0:f t="shared" si="3"/>
      </ns0:c>
      <ns0:c r="Q55" s="83" t="str">
        <ns0:f>IF(O55&lt;&gt;"Restock","",MAX(0,IF(ISNUMBER(Products!F55),Products!F55,MAX(2*Products!E55,Products!E55+1))-V55))</ns0:f>
      </ns0:c>
      <ns0:c r="R55" s="85" t="str">
        <ns0:f t="shared" si="4"/>
      </ns0:c>
      <ns0:c r="S55" s="85" t="str">
        <ns0:f t="shared" si="5">IF(AND(X55="Ready",ISNUMBER(L55)),L55*N55,"")</ns0:f>
      </ns0:c>
      <ns0:c r="T55" s="85" t="str">
        <ns0:f t="shared" si="6">IF(AND(X55="Ready",ISNUMBER(L55)),MAX(0,-M55)*N55,"")</ns0:f>
      </ns0:c>
      <ns0:c r="U55" s="85" t="str">
        <ns0:f t="shared" si="7"/>
      </ns0:c>
      <ns0:c r="V55" s="83" t="str">
        <ns0:f t="shared" si="8">IF(X55&lt;&gt;"Ready","",IF(ISNUMBER(L55),L55,K55))</ns0:f>
      </ns0:c>
      <ns0:c r="W55" s="85" t="str">
        <ns0:f t="shared" si="9"/>
      </ns0:c>
      <ns0:c r="X55" s="83" t="str">
        <ns0:f>IF(Products!I55="","",IF(Products!I55&lt;&gt;"Ready","Fix Products",IF(COUNTA(E55:F55,H55:J55,L55)&lt;&gt;COUNT(E55:F55,H55:J55,L55),"Numbers only",IF(MIN(E55:F55,H55:J55,L55)&lt;0,"No negatives",IF(AND(N(E55)&gt;0,NOT(ISNUMBER(F55))),"Add purchase total",IF(AND(N(E55)=0,N(F55)&gt;0),"Add received quantity",IF(D55+N(E55)-N(G55)-N(H55)-N(I55)-N(J55)&lt;0,"More out than in stock","Ready")))))))</ns0:f>
      </ns0:c>
      <ns0:c r="Y55" s="85" t="str">
        <ns0:f t="shared" si="10">IF(ISNUMBER(Q55),Q55*N55,"")</ns0:f>
      </ns0:c>
      <ns0:c r="Z55" s="239"/>
    </ns0:row>
    <ns0:row r="56" ht="15.75" customHeight="1">
      <ns0:c r="A56" s="83" t="str">
        <ns0:f>IF(Products!A56="","",Products!A56)</ns0:f>
      </ns0:c>
      <ns0:c r="B56" s="83" t="str">
        <ns0:f>IF(A56="","",Products!B56)</ns0:f>
      </ns0:c>
      <ns0:c r="C56" s="83" t="str">
        <ns0:f>IF(A56="","",Products!C56)</ns0:f>
      </ns0:c>
      <ns0:c r="D56" s="83" t="str">
        <ns0:f>IF(Products!I56="Ready",Products!G56,"")</ns0:f>
      </ns0:c>
      <ns0:c r="E56" s="226"/>
      <ns0:c r="F56" s="227"/>
      <ns0:c r="G56" s="83" t="str">
        <ns0:f>IF(Products!I56="Ready",N(Sales!C56),"")</ns0:f>
      </ns0:c>
      <ns0:c r="H56" s="226"/>
      <ns0:c r="I56" s="226"/>
      <ns0:c r="J56" s="226"/>
      <ns0:c r="K56" s="83" t="str">
        <ns0:f t="shared" si="1">IF(X56&lt;&gt;"Ready","",D56+N(E56)-N(G56)-N(H56)-N(I56)-N(J56))</ns0:f>
      </ns0:c>
      <ns0:c r="L56" s="226"/>
      <ns0:c r="M56" s="83" t="str">
        <ns0:f t="shared" si="2">IF(AND(X56="Ready",ISNUMBER(L56)),L56-K56,"")</ns0:f>
      </ns0:c>
      <ns0:c r="N56" s="85" t="str">
        <ns0:f>IF(X56&lt;&gt;"Ready","",IF(N(E56)&gt;0,(D56*Products!H56+F56)/(D56+E56),Products!H56))</ns0:f>
      </ns0:c>
      <ns0:c r="O56" s="83" t="str">
        <ns0:f>IF(X56="","",IF(X56&lt;&gt;"Ready",X56,IF(NOT(ISNUMBER(Products!E56)),"Set minimum",IF(V56&lt;=Products!E56,"Restock","OK"))))</ns0:f>
      </ns0:c>
      <ns0:c r="P56" s="83" t="str">
        <ns0:f t="shared" si="3"/>
      </ns0:c>
      <ns0:c r="Q56" s="83" t="str">
        <ns0:f>IF(O56&lt;&gt;"Restock","",MAX(0,IF(ISNUMBER(Products!F56),Products!F56,MAX(2*Products!E56,Products!E56+1))-V56))</ns0:f>
      </ns0:c>
      <ns0:c r="R56" s="85" t="str">
        <ns0:f t="shared" si="4"/>
      </ns0:c>
      <ns0:c r="S56" s="85" t="str">
        <ns0:f t="shared" si="5">IF(AND(X56="Ready",ISNUMBER(L56)),L56*N56,"")</ns0:f>
      </ns0:c>
      <ns0:c r="T56" s="85" t="str">
        <ns0:f t="shared" si="6">IF(AND(X56="Ready",ISNUMBER(L56)),MAX(0,-M56)*N56,"")</ns0:f>
      </ns0:c>
      <ns0:c r="U56" s="85" t="str">
        <ns0:f t="shared" si="7"/>
      </ns0:c>
      <ns0:c r="V56" s="83" t="str">
        <ns0:f t="shared" si="8">IF(X56&lt;&gt;"Ready","",IF(ISNUMBER(L56),L56,K56))</ns0:f>
      </ns0:c>
      <ns0:c r="W56" s="85" t="str">
        <ns0:f t="shared" si="9"/>
      </ns0:c>
      <ns0:c r="X56" s="83" t="str">
        <ns0:f>IF(Products!I56="","",IF(Products!I56&lt;&gt;"Ready","Fix Products",IF(COUNTA(E56:F56,H56:J56,L56)&lt;&gt;COUNT(E56:F56,H56:J56,L56),"Numbers only",IF(MIN(E56:F56,H56:J56,L56)&lt;0,"No negatives",IF(AND(N(E56)&gt;0,NOT(ISNUMBER(F56))),"Add purchase total",IF(AND(N(E56)=0,N(F56)&gt;0),"Add received quantity",IF(D56+N(E56)-N(G56)-N(H56)-N(I56)-N(J56)&lt;0,"More out than in stock","Ready")))))))</ns0:f>
      </ns0:c>
      <ns0:c r="Y56" s="85" t="str">
        <ns0:f t="shared" si="10">IF(ISNUMBER(Q56),Q56*N56,"")</ns0:f>
      </ns0:c>
      <ns0:c r="Z56" s="239"/>
    </ns0:row>
    <ns0:row r="57" ht="15.75" customHeight="1">
      <ns0:c r="A57" s="83" t="str">
        <ns0:f>IF(Products!A57="","",Products!A57)</ns0:f>
      </ns0:c>
      <ns0:c r="B57" s="83" t="str">
        <ns0:f>IF(A57="","",Products!B57)</ns0:f>
      </ns0:c>
      <ns0:c r="C57" s="83" t="str">
        <ns0:f>IF(A57="","",Products!C57)</ns0:f>
      </ns0:c>
      <ns0:c r="D57" s="83" t="str">
        <ns0:f>IF(Products!I57="Ready",Products!G57,"")</ns0:f>
      </ns0:c>
      <ns0:c r="E57" s="226"/>
      <ns0:c r="F57" s="227"/>
      <ns0:c r="G57" s="83" t="str">
        <ns0:f>IF(Products!I57="Ready",N(Sales!C57),"")</ns0:f>
      </ns0:c>
      <ns0:c r="H57" s="226"/>
      <ns0:c r="I57" s="226"/>
      <ns0:c r="J57" s="226"/>
      <ns0:c r="K57" s="83" t="str">
        <ns0:f t="shared" si="1">IF(X57&lt;&gt;"Ready","",D57+N(E57)-N(G57)-N(H57)-N(I57)-N(J57))</ns0:f>
      </ns0:c>
      <ns0:c r="L57" s="226"/>
      <ns0:c r="M57" s="83" t="str">
        <ns0:f t="shared" si="2">IF(AND(X57="Ready",ISNUMBER(L57)),L57-K57,"")</ns0:f>
      </ns0:c>
      <ns0:c r="N57" s="85" t="str">
        <ns0:f>IF(X57&lt;&gt;"Ready","",IF(N(E57)&gt;0,(D57*Products!H57+F57)/(D57+E57),Products!H57))</ns0:f>
      </ns0:c>
      <ns0:c r="O57" s="83" t="str">
        <ns0:f>IF(X57="","",IF(X57&lt;&gt;"Ready",X57,IF(NOT(ISNUMBER(Products!E57)),"Set minimum",IF(V57&lt;=Products!E57,"Restock","OK"))))</ns0:f>
      </ns0:c>
      <ns0:c r="P57" s="83" t="str">
        <ns0:f t="shared" si="3"/>
      </ns0:c>
      <ns0:c r="Q57" s="83" t="str">
        <ns0:f>IF(O57&lt;&gt;"Restock","",MAX(0,IF(ISNUMBER(Products!F57),Products!F57,MAX(2*Products!E57,Products!E57+1))-V57))</ns0:f>
      </ns0:c>
      <ns0:c r="R57" s="85" t="str">
        <ns0:f t="shared" si="4"/>
      </ns0:c>
      <ns0:c r="S57" s="85" t="str">
        <ns0:f t="shared" si="5">IF(AND(X57="Ready",ISNUMBER(L57)),L57*N57,"")</ns0:f>
      </ns0:c>
      <ns0:c r="T57" s="85" t="str">
        <ns0:f t="shared" si="6">IF(AND(X57="Ready",ISNUMBER(L57)),MAX(0,-M57)*N57,"")</ns0:f>
      </ns0:c>
      <ns0:c r="U57" s="85" t="str">
        <ns0:f t="shared" si="7"/>
      </ns0:c>
      <ns0:c r="V57" s="83" t="str">
        <ns0:f t="shared" si="8">IF(X57&lt;&gt;"Ready","",IF(ISNUMBER(L57),L57,K57))</ns0:f>
      </ns0:c>
      <ns0:c r="W57" s="85" t="str">
        <ns0:f t="shared" si="9"/>
      </ns0:c>
      <ns0:c r="X57" s="83" t="str">
        <ns0:f>IF(Products!I57="","",IF(Products!I57&lt;&gt;"Ready","Fix Products",IF(COUNTA(E57:F57,H57:J57,L57)&lt;&gt;COUNT(E57:F57,H57:J57,L57),"Numbers only",IF(MIN(E57:F57,H57:J57,L57)&lt;0,"No negatives",IF(AND(N(E57)&gt;0,NOT(ISNUMBER(F57))),"Add purchase total",IF(AND(N(E57)=0,N(F57)&gt;0),"Add received quantity",IF(D57+N(E57)-N(G57)-N(H57)-N(I57)-N(J57)&lt;0,"More out than in stock","Ready")))))))</ns0:f>
      </ns0:c>
      <ns0:c r="Y57" s="85" t="str">
        <ns0:f t="shared" si="10">IF(ISNUMBER(Q57),Q57*N57,"")</ns0:f>
      </ns0:c>
      <ns0:c r="Z57" s="239"/>
    </ns0:row>
    <ns0:row r="58" ht="15.75" customHeight="1">
      <ns0:c r="A58" s="83" t="str">
        <ns0:f>IF(Products!A58="","",Products!A58)</ns0:f>
      </ns0:c>
      <ns0:c r="B58" s="83" t="str">
        <ns0:f>IF(A58="","",Products!B58)</ns0:f>
      </ns0:c>
      <ns0:c r="C58" s="83" t="str">
        <ns0:f>IF(A58="","",Products!C58)</ns0:f>
      </ns0:c>
      <ns0:c r="D58" s="83" t="str">
        <ns0:f>IF(Products!I58="Ready",Products!G58,"")</ns0:f>
      </ns0:c>
      <ns0:c r="E58" s="226"/>
      <ns0:c r="F58" s="227"/>
      <ns0:c r="G58" s="83" t="str">
        <ns0:f>IF(Products!I58="Ready",N(Sales!C58),"")</ns0:f>
      </ns0:c>
      <ns0:c r="H58" s="226"/>
      <ns0:c r="I58" s="226"/>
      <ns0:c r="J58" s="226"/>
      <ns0:c r="K58" s="83" t="str">
        <ns0:f t="shared" si="1">IF(X58&lt;&gt;"Ready","",D58+N(E58)-N(G58)-N(H58)-N(I58)-N(J58))</ns0:f>
      </ns0:c>
      <ns0:c r="L58" s="226"/>
      <ns0:c r="M58" s="83" t="str">
        <ns0:f t="shared" si="2">IF(AND(X58="Ready",ISNUMBER(L58)),L58-K58,"")</ns0:f>
      </ns0:c>
      <ns0:c r="N58" s="85" t="str">
        <ns0:f>IF(X58&lt;&gt;"Ready","",IF(N(E58)&gt;0,(D58*Products!H58+F58)/(D58+E58),Products!H58))</ns0:f>
      </ns0:c>
      <ns0:c r="O58" s="83" t="str">
        <ns0:f>IF(X58="","",IF(X58&lt;&gt;"Ready",X58,IF(NOT(ISNUMBER(Products!E58)),"Set minimum",IF(V58&lt;=Products!E58,"Restock","OK"))))</ns0:f>
      </ns0:c>
      <ns0:c r="P58" s="83" t="str">
        <ns0:f t="shared" si="3"/>
      </ns0:c>
      <ns0:c r="Q58" s="83" t="str">
        <ns0:f>IF(O58&lt;&gt;"Restock","",MAX(0,IF(ISNUMBER(Products!F58),Products!F58,MAX(2*Products!E58,Products!E58+1))-V58))</ns0:f>
      </ns0:c>
      <ns0:c r="R58" s="85" t="str">
        <ns0:f t="shared" si="4"/>
      </ns0:c>
      <ns0:c r="S58" s="85" t="str">
        <ns0:f t="shared" si="5">IF(AND(X58="Ready",ISNUMBER(L58)),L58*N58,"")</ns0:f>
      </ns0:c>
      <ns0:c r="T58" s="85" t="str">
        <ns0:f t="shared" si="6">IF(AND(X58="Ready",ISNUMBER(L58)),MAX(0,-M58)*N58,"")</ns0:f>
      </ns0:c>
      <ns0:c r="U58" s="85" t="str">
        <ns0:f t="shared" si="7"/>
      </ns0:c>
      <ns0:c r="V58" s="83" t="str">
        <ns0:f t="shared" si="8">IF(X58&lt;&gt;"Ready","",IF(ISNUMBER(L58),L58,K58))</ns0:f>
      </ns0:c>
      <ns0:c r="W58" s="85" t="str">
        <ns0:f t="shared" si="9"/>
      </ns0:c>
      <ns0:c r="X58" s="83" t="str">
        <ns0:f>IF(Products!I58="","",IF(Products!I58&lt;&gt;"Ready","Fix Products",IF(COUNTA(E58:F58,H58:J58,L58)&lt;&gt;COUNT(E58:F58,H58:J58,L58),"Numbers only",IF(MIN(E58:F58,H58:J58,L58)&lt;0,"No negatives",IF(AND(N(E58)&gt;0,NOT(ISNUMBER(F58))),"Add purchase total",IF(AND(N(E58)=0,N(F58)&gt;0),"Add received quantity",IF(D58+N(E58)-N(G58)-N(H58)-N(I58)-N(J58)&lt;0,"More out than in stock","Ready")))))))</ns0:f>
      </ns0:c>
      <ns0:c r="Y58" s="85" t="str">
        <ns0:f t="shared" si="10">IF(ISNUMBER(Q58),Q58*N58,"")</ns0:f>
      </ns0:c>
      <ns0:c r="Z58" s="239"/>
    </ns0:row>
    <ns0:row r="59" ht="15.75" customHeight="1">
      <ns0:c r="A59" s="83" t="str">
        <ns0:f>IF(Products!A59="","",Products!A59)</ns0:f>
      </ns0:c>
      <ns0:c r="B59" s="83" t="str">
        <ns0:f>IF(A59="","",Products!B59)</ns0:f>
      </ns0:c>
      <ns0:c r="C59" s="83" t="str">
        <ns0:f>IF(A59="","",Products!C59)</ns0:f>
      </ns0:c>
      <ns0:c r="D59" s="83" t="str">
        <ns0:f>IF(Products!I59="Ready",Products!G59,"")</ns0:f>
      </ns0:c>
      <ns0:c r="E59" s="226"/>
      <ns0:c r="F59" s="227"/>
      <ns0:c r="G59" s="83" t="str">
        <ns0:f>IF(Products!I59="Ready",N(Sales!C59),"")</ns0:f>
      </ns0:c>
      <ns0:c r="H59" s="226"/>
      <ns0:c r="I59" s="226"/>
      <ns0:c r="J59" s="226"/>
      <ns0:c r="K59" s="83" t="str">
        <ns0:f t="shared" si="1">IF(X59&lt;&gt;"Ready","",D59+N(E59)-N(G59)-N(H59)-N(I59)-N(J59))</ns0:f>
      </ns0:c>
      <ns0:c r="L59" s="226"/>
      <ns0:c r="M59" s="83" t="str">
        <ns0:f t="shared" si="2">IF(AND(X59="Ready",ISNUMBER(L59)),L59-K59,"")</ns0:f>
      </ns0:c>
      <ns0:c r="N59" s="85" t="str">
        <ns0:f>IF(X59&lt;&gt;"Ready","",IF(N(E59)&gt;0,(D59*Products!H59+F59)/(D59+E59),Products!H59))</ns0:f>
      </ns0:c>
      <ns0:c r="O59" s="83" t="str">
        <ns0:f>IF(X59="","",IF(X59&lt;&gt;"Ready",X59,IF(NOT(ISNUMBER(Products!E59)),"Set minimum",IF(V59&lt;=Products!E59,"Restock","OK"))))</ns0:f>
      </ns0:c>
      <ns0:c r="P59" s="83" t="str">
        <ns0:f t="shared" si="3"/>
      </ns0:c>
      <ns0:c r="Q59" s="83" t="str">
        <ns0:f>IF(O59&lt;&gt;"Restock","",MAX(0,IF(ISNUMBER(Products!F59),Products!F59,MAX(2*Products!E59,Products!E59+1))-V59))</ns0:f>
      </ns0:c>
      <ns0:c r="R59" s="85" t="str">
        <ns0:f t="shared" si="4"/>
      </ns0:c>
      <ns0:c r="S59" s="85" t="str">
        <ns0:f t="shared" si="5">IF(AND(X59="Ready",ISNUMBER(L59)),L59*N59,"")</ns0:f>
      </ns0:c>
      <ns0:c r="T59" s="85" t="str">
        <ns0:f t="shared" si="6">IF(AND(X59="Ready",ISNUMBER(L59)),MAX(0,-M59)*N59,"")</ns0:f>
      </ns0:c>
      <ns0:c r="U59" s="85" t="str">
        <ns0:f t="shared" si="7"/>
      </ns0:c>
      <ns0:c r="V59" s="83" t="str">
        <ns0:f t="shared" si="8">IF(X59&lt;&gt;"Ready","",IF(ISNUMBER(L59),L59,K59))</ns0:f>
      </ns0:c>
      <ns0:c r="W59" s="85" t="str">
        <ns0:f t="shared" si="9"/>
      </ns0:c>
      <ns0:c r="X59" s="83" t="str">
        <ns0:f>IF(Products!I59="","",IF(Products!I59&lt;&gt;"Ready","Fix Products",IF(COUNTA(E59:F59,H59:J59,L59)&lt;&gt;COUNT(E59:F59,H59:J59,L59),"Numbers only",IF(MIN(E59:F59,H59:J59,L59)&lt;0,"No negatives",IF(AND(N(E59)&gt;0,NOT(ISNUMBER(F59))),"Add purchase total",IF(AND(N(E59)=0,N(F59)&gt;0),"Add received quantity",IF(D59+N(E59)-N(G59)-N(H59)-N(I59)-N(J59)&lt;0,"More out than in stock","Ready")))))))</ns0:f>
      </ns0:c>
      <ns0:c r="Y59" s="85" t="str">
        <ns0:f t="shared" si="10">IF(ISNUMBER(Q59),Q59*N59,"")</ns0:f>
      </ns0:c>
      <ns0:c r="Z59" s="239"/>
    </ns0:row>
    <ns0:row r="60" ht="15.75" customHeight="1">
      <ns0:c r="A60" s="83" t="str">
        <ns0:f>IF(Products!A60="","",Products!A60)</ns0:f>
      </ns0:c>
      <ns0:c r="B60" s="83" t="str">
        <ns0:f>IF(A60="","",Products!B60)</ns0:f>
      </ns0:c>
      <ns0:c r="C60" s="83" t="str">
        <ns0:f>IF(A60="","",Products!C60)</ns0:f>
      </ns0:c>
      <ns0:c r="D60" s="83" t="str">
        <ns0:f>IF(Products!I60="Ready",Products!G60,"")</ns0:f>
      </ns0:c>
      <ns0:c r="E60" s="226"/>
      <ns0:c r="F60" s="227"/>
      <ns0:c r="G60" s="83" t="str">
        <ns0:f>IF(Products!I60="Ready",N(Sales!C60),"")</ns0:f>
      </ns0:c>
      <ns0:c r="H60" s="226"/>
      <ns0:c r="I60" s="226"/>
      <ns0:c r="J60" s="226"/>
      <ns0:c r="K60" s="83" t="str">
        <ns0:f t="shared" si="1">IF(X60&lt;&gt;"Ready","",D60+N(E60)-N(G60)-N(H60)-N(I60)-N(J60))</ns0:f>
      </ns0:c>
      <ns0:c r="L60" s="226"/>
      <ns0:c r="M60" s="83" t="str">
        <ns0:f t="shared" si="2">IF(AND(X60="Ready",ISNUMBER(L60)),L60-K60,"")</ns0:f>
      </ns0:c>
      <ns0:c r="N60" s="85" t="str">
        <ns0:f>IF(X60&lt;&gt;"Ready","",IF(N(E60)&gt;0,(D60*Products!H60+F60)/(D60+E60),Products!H60))</ns0:f>
      </ns0:c>
      <ns0:c r="O60" s="83" t="str">
        <ns0:f>IF(X60="","",IF(X60&lt;&gt;"Ready",X60,IF(NOT(ISNUMBER(Products!E60)),"Set minimum",IF(V60&lt;=Products!E60,"Restock","OK"))))</ns0:f>
      </ns0:c>
      <ns0:c r="P60" s="83" t="str">
        <ns0:f t="shared" si="3"/>
      </ns0:c>
      <ns0:c r="Q60" s="83" t="str">
        <ns0:f>IF(O60&lt;&gt;"Restock","",MAX(0,IF(ISNUMBER(Products!F60),Products!F60,MAX(2*Products!E60,Products!E60+1))-V60))</ns0:f>
      </ns0:c>
      <ns0:c r="R60" s="85" t="str">
        <ns0:f t="shared" si="4"/>
      </ns0:c>
      <ns0:c r="S60" s="85" t="str">
        <ns0:f t="shared" si="5">IF(AND(X60="Ready",ISNUMBER(L60)),L60*N60,"")</ns0:f>
      </ns0:c>
      <ns0:c r="T60" s="85" t="str">
        <ns0:f t="shared" si="6">IF(AND(X60="Ready",ISNUMBER(L60)),MAX(0,-M60)*N60,"")</ns0:f>
      </ns0:c>
      <ns0:c r="U60" s="85" t="str">
        <ns0:f t="shared" si="7"/>
      </ns0:c>
      <ns0:c r="V60" s="83" t="str">
        <ns0:f t="shared" si="8">IF(X60&lt;&gt;"Ready","",IF(ISNUMBER(L60),L60,K60))</ns0:f>
      </ns0:c>
      <ns0:c r="W60" s="85" t="str">
        <ns0:f t="shared" si="9"/>
      </ns0:c>
      <ns0:c r="X60" s="83" t="str">
        <ns0:f>IF(Products!I60="","",IF(Products!I60&lt;&gt;"Ready","Fix Products",IF(COUNTA(E60:F60,H60:J60,L60)&lt;&gt;COUNT(E60:F60,H60:J60,L60),"Numbers only",IF(MIN(E60:F60,H60:J60,L60)&lt;0,"No negatives",IF(AND(N(E60)&gt;0,NOT(ISNUMBER(F60))),"Add purchase total",IF(AND(N(E60)=0,N(F60)&gt;0),"Add received quantity",IF(D60+N(E60)-N(G60)-N(H60)-N(I60)-N(J60)&lt;0,"More out than in stock","Ready")))))))</ns0:f>
      </ns0:c>
      <ns0:c r="Y60" s="85" t="str">
        <ns0:f t="shared" si="10">IF(ISNUMBER(Q60),Q60*N60,"")</ns0:f>
      </ns0:c>
      <ns0:c r="Z60" s="239"/>
    </ns0:row>
    <ns0:row r="61" ht="15.75" customHeight="1">
      <ns0:c r="A61" s="83" t="str">
        <ns0:f>IF(Products!A61="","",Products!A61)</ns0:f>
      </ns0:c>
      <ns0:c r="B61" s="83" t="str">
        <ns0:f>IF(A61="","",Products!B61)</ns0:f>
      </ns0:c>
      <ns0:c r="C61" s="83" t="str">
        <ns0:f>IF(A61="","",Products!C61)</ns0:f>
      </ns0:c>
      <ns0:c r="D61" s="83" t="str">
        <ns0:f>IF(Products!I61="Ready",Products!G61,"")</ns0:f>
      </ns0:c>
      <ns0:c r="E61" s="226"/>
      <ns0:c r="F61" s="227"/>
      <ns0:c r="G61" s="83" t="str">
        <ns0:f>IF(Products!I61="Ready",N(Sales!C61),"")</ns0:f>
      </ns0:c>
      <ns0:c r="H61" s="226"/>
      <ns0:c r="I61" s="226"/>
      <ns0:c r="J61" s="226"/>
      <ns0:c r="K61" s="83" t="str">
        <ns0:f t="shared" si="1">IF(X61&lt;&gt;"Ready","",D61+N(E61)-N(G61)-N(H61)-N(I61)-N(J61))</ns0:f>
      </ns0:c>
      <ns0:c r="L61" s="226"/>
      <ns0:c r="M61" s="83" t="str">
        <ns0:f t="shared" si="2">IF(AND(X61="Ready",ISNUMBER(L61)),L61-K61,"")</ns0:f>
      </ns0:c>
      <ns0:c r="N61" s="85" t="str">
        <ns0:f>IF(X61&lt;&gt;"Ready","",IF(N(E61)&gt;0,(D61*Products!H61+F61)/(D61+E61),Products!H61))</ns0:f>
      </ns0:c>
      <ns0:c r="O61" s="83" t="str">
        <ns0:f>IF(X61="","",IF(X61&lt;&gt;"Ready",X61,IF(NOT(ISNUMBER(Products!E61)),"Set minimum",IF(V61&lt;=Products!E61,"Restock","OK"))))</ns0:f>
      </ns0:c>
      <ns0:c r="P61" s="83" t="str">
        <ns0:f t="shared" si="3"/>
      </ns0:c>
      <ns0:c r="Q61" s="83" t="str">
        <ns0:f>IF(O61&lt;&gt;"Restock","",MAX(0,IF(ISNUMBER(Products!F61),Products!F61,MAX(2*Products!E61,Products!E61+1))-V61))</ns0:f>
      </ns0:c>
      <ns0:c r="R61" s="85" t="str">
        <ns0:f t="shared" si="4"/>
      </ns0:c>
      <ns0:c r="S61" s="85" t="str">
        <ns0:f t="shared" si="5">IF(AND(X61="Ready",ISNUMBER(L61)),L61*N61,"")</ns0:f>
      </ns0:c>
      <ns0:c r="T61" s="85" t="str">
        <ns0:f t="shared" si="6">IF(AND(X61="Ready",ISNUMBER(L61)),MAX(0,-M61)*N61,"")</ns0:f>
      </ns0:c>
      <ns0:c r="U61" s="85" t="str">
        <ns0:f t="shared" si="7"/>
      </ns0:c>
      <ns0:c r="V61" s="83" t="str">
        <ns0:f t="shared" si="8">IF(X61&lt;&gt;"Ready","",IF(ISNUMBER(L61),L61,K61))</ns0:f>
      </ns0:c>
      <ns0:c r="W61" s="85" t="str">
        <ns0:f t="shared" si="9"/>
      </ns0:c>
      <ns0:c r="X61" s="83" t="str">
        <ns0:f>IF(Products!I61="","",IF(Products!I61&lt;&gt;"Ready","Fix Products",IF(COUNTA(E61:F61,H61:J61,L61)&lt;&gt;COUNT(E61:F61,H61:J61,L61),"Numbers only",IF(MIN(E61:F61,H61:J61,L61)&lt;0,"No negatives",IF(AND(N(E61)&gt;0,NOT(ISNUMBER(F61))),"Add purchase total",IF(AND(N(E61)=0,N(F61)&gt;0),"Add received quantity",IF(D61+N(E61)-N(G61)-N(H61)-N(I61)-N(J61)&lt;0,"More out than in stock","Ready")))))))</ns0:f>
      </ns0:c>
      <ns0:c r="Y61" s="85" t="str">
        <ns0:f t="shared" si="10">IF(ISNUMBER(Q61),Q61*N61,"")</ns0:f>
      </ns0:c>
      <ns0:c r="Z61" s="239"/>
    </ns0:row>
    <ns0:row r="62" ht="15.75" customHeight="1">
      <ns0:c r="A62" s="83" t="str">
        <ns0:f>IF(Products!A62="","",Products!A62)</ns0:f>
      </ns0:c>
      <ns0:c r="B62" s="83" t="str">
        <ns0:f>IF(A62="","",Products!B62)</ns0:f>
      </ns0:c>
      <ns0:c r="C62" s="83" t="str">
        <ns0:f>IF(A62="","",Products!C62)</ns0:f>
      </ns0:c>
      <ns0:c r="D62" s="83" t="str">
        <ns0:f>IF(Products!I62="Ready",Products!G62,"")</ns0:f>
      </ns0:c>
      <ns0:c r="E62" s="226"/>
      <ns0:c r="F62" s="227"/>
      <ns0:c r="G62" s="83" t="str">
        <ns0:f>IF(Products!I62="Ready",N(Sales!C62),"")</ns0:f>
      </ns0:c>
      <ns0:c r="H62" s="226"/>
      <ns0:c r="I62" s="226"/>
      <ns0:c r="J62" s="226"/>
      <ns0:c r="K62" s="83" t="str">
        <ns0:f t="shared" si="1">IF(X62&lt;&gt;"Ready","",D62+N(E62)-N(G62)-N(H62)-N(I62)-N(J62))</ns0:f>
      </ns0:c>
      <ns0:c r="L62" s="226"/>
      <ns0:c r="M62" s="83" t="str">
        <ns0:f t="shared" si="2">IF(AND(X62="Ready",ISNUMBER(L62)),L62-K62,"")</ns0:f>
      </ns0:c>
      <ns0:c r="N62" s="85" t="str">
        <ns0:f>IF(X62&lt;&gt;"Ready","",IF(N(E62)&gt;0,(D62*Products!H62+F62)/(D62+E62),Products!H62))</ns0:f>
      </ns0:c>
      <ns0:c r="O62" s="83" t="str">
        <ns0:f>IF(X62="","",IF(X62&lt;&gt;"Ready",X62,IF(NOT(ISNUMBER(Products!E62)),"Set minimum",IF(V62&lt;=Products!E62,"Restock","OK"))))</ns0:f>
      </ns0:c>
      <ns0:c r="P62" s="83" t="str">
        <ns0:f t="shared" si="3"/>
      </ns0:c>
      <ns0:c r="Q62" s="83" t="str">
        <ns0:f>IF(O62&lt;&gt;"Restock","",MAX(0,IF(ISNUMBER(Products!F62),Products!F62,MAX(2*Products!E62,Products!E62+1))-V62))</ns0:f>
      </ns0:c>
      <ns0:c r="R62" s="85" t="str">
        <ns0:f t="shared" si="4"/>
      </ns0:c>
      <ns0:c r="S62" s="85" t="str">
        <ns0:f t="shared" si="5">IF(AND(X62="Ready",ISNUMBER(L62)),L62*N62,"")</ns0:f>
      </ns0:c>
      <ns0:c r="T62" s="85" t="str">
        <ns0:f t="shared" si="6">IF(AND(X62="Ready",ISNUMBER(L62)),MAX(0,-M62)*N62,"")</ns0:f>
      </ns0:c>
      <ns0:c r="U62" s="85" t="str">
        <ns0:f t="shared" si="7"/>
      </ns0:c>
      <ns0:c r="V62" s="83" t="str">
        <ns0:f t="shared" si="8">IF(X62&lt;&gt;"Ready","",IF(ISNUMBER(L62),L62,K62))</ns0:f>
      </ns0:c>
      <ns0:c r="W62" s="85" t="str">
        <ns0:f t="shared" si="9"/>
      </ns0:c>
      <ns0:c r="X62" s="83" t="str">
        <ns0:f>IF(Products!I62="","",IF(Products!I62&lt;&gt;"Ready","Fix Products",IF(COUNTA(E62:F62,H62:J62,L62)&lt;&gt;COUNT(E62:F62,H62:J62,L62),"Numbers only",IF(MIN(E62:F62,H62:J62,L62)&lt;0,"No negatives",IF(AND(N(E62)&gt;0,NOT(ISNUMBER(F62))),"Add purchase total",IF(AND(N(E62)=0,N(F62)&gt;0),"Add received quantity",IF(D62+N(E62)-N(G62)-N(H62)-N(I62)-N(J62)&lt;0,"More out than in stock","Ready")))))))</ns0:f>
      </ns0:c>
      <ns0:c r="Y62" s="85" t="str">
        <ns0:f t="shared" si="10">IF(ISNUMBER(Q62),Q62*N62,"")</ns0:f>
      </ns0:c>
      <ns0:c r="Z62" s="239"/>
    </ns0:row>
    <ns0:row r="63" ht="15.75" customHeight="1">
      <ns0:c r="A63" s="83" t="str">
        <ns0:f>IF(Products!A63="","",Products!A63)</ns0:f>
      </ns0:c>
      <ns0:c r="B63" s="83" t="str">
        <ns0:f>IF(A63="","",Products!B63)</ns0:f>
      </ns0:c>
      <ns0:c r="C63" s="83" t="str">
        <ns0:f>IF(A63="","",Products!C63)</ns0:f>
      </ns0:c>
      <ns0:c r="D63" s="83" t="str">
        <ns0:f>IF(Products!I63="Ready",Products!G63,"")</ns0:f>
      </ns0:c>
      <ns0:c r="E63" s="226"/>
      <ns0:c r="F63" s="227"/>
      <ns0:c r="G63" s="83" t="str">
        <ns0:f>IF(Products!I63="Ready",N(Sales!C63),"")</ns0:f>
      </ns0:c>
      <ns0:c r="H63" s="226"/>
      <ns0:c r="I63" s="226"/>
      <ns0:c r="J63" s="226"/>
      <ns0:c r="K63" s="83" t="str">
        <ns0:f t="shared" si="1">IF(X63&lt;&gt;"Ready","",D63+N(E63)-N(G63)-N(H63)-N(I63)-N(J63))</ns0:f>
      </ns0:c>
      <ns0:c r="L63" s="226"/>
      <ns0:c r="M63" s="83" t="str">
        <ns0:f t="shared" si="2">IF(AND(X63="Ready",ISNUMBER(L63)),L63-K63,"")</ns0:f>
      </ns0:c>
      <ns0:c r="N63" s="85" t="str">
        <ns0:f>IF(X63&lt;&gt;"Ready","",IF(N(E63)&gt;0,(D63*Products!H63+F63)/(D63+E63),Products!H63))</ns0:f>
      </ns0:c>
      <ns0:c r="O63" s="83" t="str">
        <ns0:f>IF(X63="","",IF(X63&lt;&gt;"Ready",X63,IF(NOT(ISNUMBER(Products!E63)),"Set minimum",IF(V63&lt;=Products!E63,"Restock","OK"))))</ns0:f>
      </ns0:c>
      <ns0:c r="P63" s="83" t="str">
        <ns0:f t="shared" si="3"/>
      </ns0:c>
      <ns0:c r="Q63" s="83" t="str">
        <ns0:f>IF(O63&lt;&gt;"Restock","",MAX(0,IF(ISNUMBER(Products!F63),Products!F63,MAX(2*Products!E63,Products!E63+1))-V63))</ns0:f>
      </ns0:c>
      <ns0:c r="R63" s="85" t="str">
        <ns0:f t="shared" si="4"/>
      </ns0:c>
      <ns0:c r="S63" s="85" t="str">
        <ns0:f t="shared" si="5">IF(AND(X63="Ready",ISNUMBER(L63)),L63*N63,"")</ns0:f>
      </ns0:c>
      <ns0:c r="T63" s="85" t="str">
        <ns0:f t="shared" si="6">IF(AND(X63="Ready",ISNUMBER(L63)),MAX(0,-M63)*N63,"")</ns0:f>
      </ns0:c>
      <ns0:c r="U63" s="85" t="str">
        <ns0:f t="shared" si="7"/>
      </ns0:c>
      <ns0:c r="V63" s="83" t="str">
        <ns0:f t="shared" si="8">IF(X63&lt;&gt;"Ready","",IF(ISNUMBER(L63),L63,K63))</ns0:f>
      </ns0:c>
      <ns0:c r="W63" s="85" t="str">
        <ns0:f t="shared" si="9"/>
      </ns0:c>
      <ns0:c r="X63" s="83" t="str">
        <ns0:f>IF(Products!I63="","",IF(Products!I63&lt;&gt;"Ready","Fix Products",IF(COUNTA(E63:F63,H63:J63,L63)&lt;&gt;COUNT(E63:F63,H63:J63,L63),"Numbers only",IF(MIN(E63:F63,H63:J63,L63)&lt;0,"No negatives",IF(AND(N(E63)&gt;0,NOT(ISNUMBER(F63))),"Add purchase total",IF(AND(N(E63)=0,N(F63)&gt;0),"Add received quantity",IF(D63+N(E63)-N(G63)-N(H63)-N(I63)-N(J63)&lt;0,"More out than in stock","Ready")))))))</ns0:f>
      </ns0:c>
      <ns0:c r="Y63" s="85" t="str">
        <ns0:f t="shared" si="10">IF(ISNUMBER(Q63),Q63*N63,"")</ns0:f>
      </ns0:c>
      <ns0:c r="Z63" s="239"/>
    </ns0:row>
    <ns0:row r="64" ht="15.75" customHeight="1">
      <ns0:c r="A64" s="83" t="str">
        <ns0:f>IF(Products!A64="","",Products!A64)</ns0:f>
      </ns0:c>
      <ns0:c r="B64" s="83" t="str">
        <ns0:f>IF(A64="","",Products!B64)</ns0:f>
      </ns0:c>
      <ns0:c r="C64" s="83" t="str">
        <ns0:f>IF(A64="","",Products!C64)</ns0:f>
      </ns0:c>
      <ns0:c r="D64" s="83" t="str">
        <ns0:f>IF(Products!I64="Ready",Products!G64,"")</ns0:f>
      </ns0:c>
      <ns0:c r="E64" s="226"/>
      <ns0:c r="F64" s="227"/>
      <ns0:c r="G64" s="83" t="str">
        <ns0:f>IF(Products!I64="Ready",N(Sales!C64),"")</ns0:f>
      </ns0:c>
      <ns0:c r="H64" s="226"/>
      <ns0:c r="I64" s="226"/>
      <ns0:c r="J64" s="226"/>
      <ns0:c r="K64" s="83" t="str">
        <ns0:f t="shared" si="1">IF(X64&lt;&gt;"Ready","",D64+N(E64)-N(G64)-N(H64)-N(I64)-N(J64))</ns0:f>
      </ns0:c>
      <ns0:c r="L64" s="226"/>
      <ns0:c r="M64" s="83" t="str">
        <ns0:f t="shared" si="2">IF(AND(X64="Ready",ISNUMBER(L64)),L64-K64,"")</ns0:f>
      </ns0:c>
      <ns0:c r="N64" s="85" t="str">
        <ns0:f>IF(X64&lt;&gt;"Ready","",IF(N(E64)&gt;0,(D64*Products!H64+F64)/(D64+E64),Products!H64))</ns0:f>
      </ns0:c>
      <ns0:c r="O64" s="83" t="str">
        <ns0:f>IF(X64="","",IF(X64&lt;&gt;"Ready",X64,IF(NOT(ISNUMBER(Products!E64)),"Set minimum",IF(V64&lt;=Products!E64,"Restock","OK"))))</ns0:f>
      </ns0:c>
      <ns0:c r="P64" s="83" t="str">
        <ns0:f t="shared" si="3"/>
      </ns0:c>
      <ns0:c r="Q64" s="83" t="str">
        <ns0:f>IF(O64&lt;&gt;"Restock","",MAX(0,IF(ISNUMBER(Products!F64),Products!F64,MAX(2*Products!E64,Products!E64+1))-V64))</ns0:f>
      </ns0:c>
      <ns0:c r="R64" s="85" t="str">
        <ns0:f t="shared" si="4"/>
      </ns0:c>
      <ns0:c r="S64" s="85" t="str">
        <ns0:f t="shared" si="5">IF(AND(X64="Ready",ISNUMBER(L64)),L64*N64,"")</ns0:f>
      </ns0:c>
      <ns0:c r="T64" s="85" t="str">
        <ns0:f t="shared" si="6">IF(AND(X64="Ready",ISNUMBER(L64)),MAX(0,-M64)*N64,"")</ns0:f>
      </ns0:c>
      <ns0:c r="U64" s="85" t="str">
        <ns0:f t="shared" si="7"/>
      </ns0:c>
      <ns0:c r="V64" s="83" t="str">
        <ns0:f t="shared" si="8">IF(X64&lt;&gt;"Ready","",IF(ISNUMBER(L64),L64,K64))</ns0:f>
      </ns0:c>
      <ns0:c r="W64" s="85" t="str">
        <ns0:f t="shared" si="9"/>
      </ns0:c>
      <ns0:c r="X64" s="83" t="str">
        <ns0:f>IF(Products!I64="","",IF(Products!I64&lt;&gt;"Ready","Fix Products",IF(COUNTA(E64:F64,H64:J64,L64)&lt;&gt;COUNT(E64:F64,H64:J64,L64),"Numbers only",IF(MIN(E64:F64,H64:J64,L64)&lt;0,"No negatives",IF(AND(N(E64)&gt;0,NOT(ISNUMBER(F64))),"Add purchase total",IF(AND(N(E64)=0,N(F64)&gt;0),"Add received quantity",IF(D64+N(E64)-N(G64)-N(H64)-N(I64)-N(J64)&lt;0,"More out than in stock","Ready")))))))</ns0:f>
      </ns0:c>
      <ns0:c r="Y64" s="85" t="str">
        <ns0:f t="shared" si="10">IF(ISNUMBER(Q64),Q64*N64,"")</ns0:f>
      </ns0:c>
      <ns0:c r="Z64" s="239"/>
    </ns0:row>
    <ns0:row r="65" ht="15.75" customHeight="1">
      <ns0:c r="A65" s="83" t="str">
        <ns0:f>IF(Products!A65="","",Products!A65)</ns0:f>
      </ns0:c>
      <ns0:c r="B65" s="83" t="str">
        <ns0:f>IF(A65="","",Products!B65)</ns0:f>
      </ns0:c>
      <ns0:c r="C65" s="83" t="str">
        <ns0:f>IF(A65="","",Products!C65)</ns0:f>
      </ns0:c>
      <ns0:c r="D65" s="83" t="str">
        <ns0:f>IF(Products!I65="Ready",Products!G65,"")</ns0:f>
      </ns0:c>
      <ns0:c r="E65" s="226"/>
      <ns0:c r="F65" s="227"/>
      <ns0:c r="G65" s="83" t="str">
        <ns0:f>IF(Products!I65="Ready",N(Sales!C65),"")</ns0:f>
      </ns0:c>
      <ns0:c r="H65" s="226"/>
      <ns0:c r="I65" s="226"/>
      <ns0:c r="J65" s="226"/>
      <ns0:c r="K65" s="83" t="str">
        <ns0:f t="shared" si="1">IF(X65&lt;&gt;"Ready","",D65+N(E65)-N(G65)-N(H65)-N(I65)-N(J65))</ns0:f>
      </ns0:c>
      <ns0:c r="L65" s="226"/>
      <ns0:c r="M65" s="83" t="str">
        <ns0:f t="shared" si="2">IF(AND(X65="Ready",ISNUMBER(L65)),L65-K65,"")</ns0:f>
      </ns0:c>
      <ns0:c r="N65" s="85" t="str">
        <ns0:f>IF(X65&lt;&gt;"Ready","",IF(N(E65)&gt;0,(D65*Products!H65+F65)/(D65+E65),Products!H65))</ns0:f>
      </ns0:c>
      <ns0:c r="O65" s="83" t="str">
        <ns0:f>IF(X65="","",IF(X65&lt;&gt;"Ready",X65,IF(NOT(ISNUMBER(Products!E65)),"Set minimum",IF(V65&lt;=Products!E65,"Restock","OK"))))</ns0:f>
      </ns0:c>
      <ns0:c r="P65" s="83" t="str">
        <ns0:f t="shared" si="3"/>
      </ns0:c>
      <ns0:c r="Q65" s="83" t="str">
        <ns0:f>IF(O65&lt;&gt;"Restock","",MAX(0,IF(ISNUMBER(Products!F65),Products!F65,MAX(2*Products!E65,Products!E65+1))-V65))</ns0:f>
      </ns0:c>
      <ns0:c r="R65" s="85" t="str">
        <ns0:f t="shared" si="4"/>
      </ns0:c>
      <ns0:c r="S65" s="85" t="str">
        <ns0:f t="shared" si="5">IF(AND(X65="Ready",ISNUMBER(L65)),L65*N65,"")</ns0:f>
      </ns0:c>
      <ns0:c r="T65" s="85" t="str">
        <ns0:f t="shared" si="6">IF(AND(X65="Ready",ISNUMBER(L65)),MAX(0,-M65)*N65,"")</ns0:f>
      </ns0:c>
      <ns0:c r="U65" s="85" t="str">
        <ns0:f t="shared" si="7"/>
      </ns0:c>
      <ns0:c r="V65" s="83" t="str">
        <ns0:f t="shared" si="8">IF(X65&lt;&gt;"Ready","",IF(ISNUMBER(L65),L65,K65))</ns0:f>
      </ns0:c>
      <ns0:c r="W65" s="85" t="str">
        <ns0:f t="shared" si="9"/>
      </ns0:c>
      <ns0:c r="X65" s="83" t="str">
        <ns0:f>IF(Products!I65="","",IF(Products!I65&lt;&gt;"Ready","Fix Products",IF(COUNTA(E65:F65,H65:J65,L65)&lt;&gt;COUNT(E65:F65,H65:J65,L65),"Numbers only",IF(MIN(E65:F65,H65:J65,L65)&lt;0,"No negatives",IF(AND(N(E65)&gt;0,NOT(ISNUMBER(F65))),"Add purchase total",IF(AND(N(E65)=0,N(F65)&gt;0),"Add received quantity",IF(D65+N(E65)-N(G65)-N(H65)-N(I65)-N(J65)&lt;0,"More out than in stock","Ready")))))))</ns0:f>
      </ns0:c>
      <ns0:c r="Y65" s="85" t="str">
        <ns0:f t="shared" si="10">IF(ISNUMBER(Q65),Q65*N65,"")</ns0:f>
      </ns0:c>
      <ns0:c r="Z65" s="239"/>
    </ns0:row>
    <ns0:row r="66" ht="15.75" customHeight="1">
      <ns0:c r="A66" s="83" t="str">
        <ns0:f>IF(Products!A66="","",Products!A66)</ns0:f>
      </ns0:c>
      <ns0:c r="B66" s="83" t="str">
        <ns0:f>IF(A66="","",Products!B66)</ns0:f>
      </ns0:c>
      <ns0:c r="C66" s="83" t="str">
        <ns0:f>IF(A66="","",Products!C66)</ns0:f>
      </ns0:c>
      <ns0:c r="D66" s="83" t="str">
        <ns0:f>IF(Products!I66="Ready",Products!G66,"")</ns0:f>
      </ns0:c>
      <ns0:c r="E66" s="226"/>
      <ns0:c r="F66" s="227"/>
      <ns0:c r="G66" s="83" t="str">
        <ns0:f>IF(Products!I66="Ready",N(Sales!C66),"")</ns0:f>
      </ns0:c>
      <ns0:c r="H66" s="226"/>
      <ns0:c r="I66" s="226"/>
      <ns0:c r="J66" s="226"/>
      <ns0:c r="K66" s="83" t="str">
        <ns0:f t="shared" si="1">IF(X66&lt;&gt;"Ready","",D66+N(E66)-N(G66)-N(H66)-N(I66)-N(J66))</ns0:f>
      </ns0:c>
      <ns0:c r="L66" s="226"/>
      <ns0:c r="M66" s="83" t="str">
        <ns0:f t="shared" si="2">IF(AND(X66="Ready",ISNUMBER(L66)),L66-K66,"")</ns0:f>
      </ns0:c>
      <ns0:c r="N66" s="85" t="str">
        <ns0:f>IF(X66&lt;&gt;"Ready","",IF(N(E66)&gt;0,(D66*Products!H66+F66)/(D66+E66),Products!H66))</ns0:f>
      </ns0:c>
      <ns0:c r="O66" s="83" t="str">
        <ns0:f>IF(X66="","",IF(X66&lt;&gt;"Ready",X66,IF(NOT(ISNUMBER(Products!E66)),"Set minimum",IF(V66&lt;=Products!E66,"Restock","OK"))))</ns0:f>
      </ns0:c>
      <ns0:c r="P66" s="83" t="str">
        <ns0:f t="shared" si="3"/>
      </ns0:c>
      <ns0:c r="Q66" s="83" t="str">
        <ns0:f>IF(O66&lt;&gt;"Restock","",MAX(0,IF(ISNUMBER(Products!F66),Products!F66,MAX(2*Products!E66,Products!E66+1))-V66))</ns0:f>
      </ns0:c>
      <ns0:c r="R66" s="85" t="str">
        <ns0:f t="shared" si="4"/>
      </ns0:c>
      <ns0:c r="S66" s="85" t="str">
        <ns0:f t="shared" si="5">IF(AND(X66="Ready",ISNUMBER(L66)),L66*N66,"")</ns0:f>
      </ns0:c>
      <ns0:c r="T66" s="85" t="str">
        <ns0:f t="shared" si="6">IF(AND(X66="Ready",ISNUMBER(L66)),MAX(0,-M66)*N66,"")</ns0:f>
      </ns0:c>
      <ns0:c r="U66" s="85" t="str">
        <ns0:f t="shared" si="7"/>
      </ns0:c>
      <ns0:c r="V66" s="83" t="str">
        <ns0:f t="shared" si="8">IF(X66&lt;&gt;"Ready","",IF(ISNUMBER(L66),L66,K66))</ns0:f>
      </ns0:c>
      <ns0:c r="W66" s="85" t="str">
        <ns0:f t="shared" si="9"/>
      </ns0:c>
      <ns0:c r="X66" s="83" t="str">
        <ns0:f>IF(Products!I66="","",IF(Products!I66&lt;&gt;"Ready","Fix Products",IF(COUNTA(E66:F66,H66:J66,L66)&lt;&gt;COUNT(E66:F66,H66:J66,L66),"Numbers only",IF(MIN(E66:F66,H66:J66,L66)&lt;0,"No negatives",IF(AND(N(E66)&gt;0,NOT(ISNUMBER(F66))),"Add purchase total",IF(AND(N(E66)=0,N(F66)&gt;0),"Add received quantity",IF(D66+N(E66)-N(G66)-N(H66)-N(I66)-N(J66)&lt;0,"More out than in stock","Ready")))))))</ns0:f>
      </ns0:c>
      <ns0:c r="Y66" s="85" t="str">
        <ns0:f t="shared" si="10">IF(ISNUMBER(Q66),Q66*N66,"")</ns0:f>
      </ns0:c>
      <ns0:c r="Z66" s="239"/>
    </ns0:row>
    <ns0:row r="67" ht="15.75" customHeight="1">
      <ns0:c r="A67" s="83" t="str">
        <ns0:f>IF(Products!A67="","",Products!A67)</ns0:f>
      </ns0:c>
      <ns0:c r="B67" s="83" t="str">
        <ns0:f>IF(A67="","",Products!B67)</ns0:f>
      </ns0:c>
      <ns0:c r="C67" s="83" t="str">
        <ns0:f>IF(A67="","",Products!C67)</ns0:f>
      </ns0:c>
      <ns0:c r="D67" s="83" t="str">
        <ns0:f>IF(Products!I67="Ready",Products!G67,"")</ns0:f>
      </ns0:c>
      <ns0:c r="E67" s="226"/>
      <ns0:c r="F67" s="227"/>
      <ns0:c r="G67" s="83" t="str">
        <ns0:f>IF(Products!I67="Ready",N(Sales!C67),"")</ns0:f>
      </ns0:c>
      <ns0:c r="H67" s="226"/>
      <ns0:c r="I67" s="226"/>
      <ns0:c r="J67" s="226"/>
      <ns0:c r="K67" s="83" t="str">
        <ns0:f t="shared" si="1">IF(X67&lt;&gt;"Ready","",D67+N(E67)-N(G67)-N(H67)-N(I67)-N(J67))</ns0:f>
      </ns0:c>
      <ns0:c r="L67" s="226"/>
      <ns0:c r="M67" s="83" t="str">
        <ns0:f t="shared" si="2">IF(AND(X67="Ready",ISNUMBER(L67)),L67-K67,"")</ns0:f>
      </ns0:c>
      <ns0:c r="N67" s="85" t="str">
        <ns0:f>IF(X67&lt;&gt;"Ready","",IF(N(E67)&gt;0,(D67*Products!H67+F67)/(D67+E67),Products!H67))</ns0:f>
      </ns0:c>
      <ns0:c r="O67" s="83" t="str">
        <ns0:f>IF(X67="","",IF(X67&lt;&gt;"Ready",X67,IF(NOT(ISNUMBER(Products!E67)),"Set minimum",IF(V67&lt;=Products!E67,"Restock","OK"))))</ns0:f>
      </ns0:c>
      <ns0:c r="P67" s="83" t="str">
        <ns0:f t="shared" si="3"/>
      </ns0:c>
      <ns0:c r="Q67" s="83" t="str">
        <ns0:f>IF(O67&lt;&gt;"Restock","",MAX(0,IF(ISNUMBER(Products!F67),Products!F67,MAX(2*Products!E67,Products!E67+1))-V67))</ns0:f>
      </ns0:c>
      <ns0:c r="R67" s="85" t="str">
        <ns0:f t="shared" si="4"/>
      </ns0:c>
      <ns0:c r="S67" s="85" t="str">
        <ns0:f t="shared" si="5">IF(AND(X67="Ready",ISNUMBER(L67)),L67*N67,"")</ns0:f>
      </ns0:c>
      <ns0:c r="T67" s="85" t="str">
        <ns0:f t="shared" si="6">IF(AND(X67="Ready",ISNUMBER(L67)),MAX(0,-M67)*N67,"")</ns0:f>
      </ns0:c>
      <ns0:c r="U67" s="85" t="str">
        <ns0:f t="shared" si="7"/>
      </ns0:c>
      <ns0:c r="V67" s="83" t="str">
        <ns0:f t="shared" si="8">IF(X67&lt;&gt;"Ready","",IF(ISNUMBER(L67),L67,K67))</ns0:f>
      </ns0:c>
      <ns0:c r="W67" s="85" t="str">
        <ns0:f t="shared" si="9"/>
      </ns0:c>
      <ns0:c r="X67" s="83" t="str">
        <ns0:f>IF(Products!I67="","",IF(Products!I67&lt;&gt;"Ready","Fix Products",IF(COUNTA(E67:F67,H67:J67,L67)&lt;&gt;COUNT(E67:F67,H67:J67,L67),"Numbers only",IF(MIN(E67:F67,H67:J67,L67)&lt;0,"No negatives",IF(AND(N(E67)&gt;0,NOT(ISNUMBER(F67))),"Add purchase total",IF(AND(N(E67)=0,N(F67)&gt;0),"Add received quantity",IF(D67+N(E67)-N(G67)-N(H67)-N(I67)-N(J67)&lt;0,"More out than in stock","Ready")))))))</ns0:f>
      </ns0:c>
      <ns0:c r="Y67" s="85" t="str">
        <ns0:f t="shared" si="10">IF(ISNUMBER(Q67),Q67*N67,"")</ns0:f>
      </ns0:c>
      <ns0:c r="Z67" s="239"/>
    </ns0:row>
    <ns0:row r="68" ht="15.75" customHeight="1">
      <ns0:c r="A68" s="83" t="str">
        <ns0:f>IF(Products!A68="","",Products!A68)</ns0:f>
      </ns0:c>
      <ns0:c r="B68" s="83" t="str">
        <ns0:f>IF(A68="","",Products!B68)</ns0:f>
      </ns0:c>
      <ns0:c r="C68" s="83" t="str">
        <ns0:f>IF(A68="","",Products!C68)</ns0:f>
      </ns0:c>
      <ns0:c r="D68" s="83" t="str">
        <ns0:f>IF(Products!I68="Ready",Products!G68,"")</ns0:f>
      </ns0:c>
      <ns0:c r="E68" s="226"/>
      <ns0:c r="F68" s="227"/>
      <ns0:c r="G68" s="83" t="str">
        <ns0:f>IF(Products!I68="Ready",N(Sales!C68),"")</ns0:f>
      </ns0:c>
      <ns0:c r="H68" s="226"/>
      <ns0:c r="I68" s="226"/>
      <ns0:c r="J68" s="226"/>
      <ns0:c r="K68" s="83" t="str">
        <ns0:f t="shared" si="1">IF(X68&lt;&gt;"Ready","",D68+N(E68)-N(G68)-N(H68)-N(I68)-N(J68))</ns0:f>
      </ns0:c>
      <ns0:c r="L68" s="226"/>
      <ns0:c r="M68" s="83" t="str">
        <ns0:f t="shared" si="2">IF(AND(X68="Ready",ISNUMBER(L68)),L68-K68,"")</ns0:f>
      </ns0:c>
      <ns0:c r="N68" s="85" t="str">
        <ns0:f>IF(X68&lt;&gt;"Ready","",IF(N(E68)&gt;0,(D68*Products!H68+F68)/(D68+E68),Products!H68))</ns0:f>
      </ns0:c>
      <ns0:c r="O68" s="83" t="str">
        <ns0:f>IF(X68="","",IF(X68&lt;&gt;"Ready",X68,IF(NOT(ISNUMBER(Products!E68)),"Set minimum",IF(V68&lt;=Products!E68,"Restock","OK"))))</ns0:f>
      </ns0:c>
      <ns0:c r="P68" s="83" t="str">
        <ns0:f t="shared" si="3"/>
      </ns0:c>
      <ns0:c r="Q68" s="83" t="str">
        <ns0:f>IF(O68&lt;&gt;"Restock","",MAX(0,IF(ISNUMBER(Products!F68),Products!F68,MAX(2*Products!E68,Products!E68+1))-V68))</ns0:f>
      </ns0:c>
      <ns0:c r="R68" s="85" t="str">
        <ns0:f t="shared" si="4"/>
      </ns0:c>
      <ns0:c r="S68" s="85" t="str">
        <ns0:f t="shared" si="5">IF(AND(X68="Ready",ISNUMBER(L68)),L68*N68,"")</ns0:f>
      </ns0:c>
      <ns0:c r="T68" s="85" t="str">
        <ns0:f t="shared" si="6">IF(AND(X68="Ready",ISNUMBER(L68)),MAX(0,-M68)*N68,"")</ns0:f>
      </ns0:c>
      <ns0:c r="U68" s="85" t="str">
        <ns0:f t="shared" si="7"/>
      </ns0:c>
      <ns0:c r="V68" s="83" t="str">
        <ns0:f t="shared" si="8">IF(X68&lt;&gt;"Ready","",IF(ISNUMBER(L68),L68,K68))</ns0:f>
      </ns0:c>
      <ns0:c r="W68" s="85" t="str">
        <ns0:f t="shared" si="9"/>
      </ns0:c>
      <ns0:c r="X68" s="83" t="str">
        <ns0:f>IF(Products!I68="","",IF(Products!I68&lt;&gt;"Ready","Fix Products",IF(COUNTA(E68:F68,H68:J68,L68)&lt;&gt;COUNT(E68:F68,H68:J68,L68),"Numbers only",IF(MIN(E68:F68,H68:J68,L68)&lt;0,"No negatives",IF(AND(N(E68)&gt;0,NOT(ISNUMBER(F68))),"Add purchase total",IF(AND(N(E68)=0,N(F68)&gt;0),"Add received quantity",IF(D68+N(E68)-N(G68)-N(H68)-N(I68)-N(J68)&lt;0,"More out than in stock","Ready")))))))</ns0:f>
      </ns0:c>
      <ns0:c r="Y68" s="85" t="str">
        <ns0:f t="shared" si="10">IF(ISNUMBER(Q68),Q68*N68,"")</ns0:f>
      </ns0:c>
      <ns0:c r="Z68" s="239"/>
    </ns0:row>
    <ns0:row r="69" ht="15.75" customHeight="1">
      <ns0:c r="A69" s="83" t="str">
        <ns0:f>IF(Products!A69="","",Products!A69)</ns0:f>
      </ns0:c>
      <ns0:c r="B69" s="83" t="str">
        <ns0:f>IF(A69="","",Products!B69)</ns0:f>
      </ns0:c>
      <ns0:c r="C69" s="83" t="str">
        <ns0:f>IF(A69="","",Products!C69)</ns0:f>
      </ns0:c>
      <ns0:c r="D69" s="83" t="str">
        <ns0:f>IF(Products!I69="Ready",Products!G69,"")</ns0:f>
      </ns0:c>
      <ns0:c r="E69" s="226"/>
      <ns0:c r="F69" s="227"/>
      <ns0:c r="G69" s="83" t="str">
        <ns0:f>IF(Products!I69="Ready",N(Sales!C69),"")</ns0:f>
      </ns0:c>
      <ns0:c r="H69" s="226"/>
      <ns0:c r="I69" s="226"/>
      <ns0:c r="J69" s="226"/>
      <ns0:c r="K69" s="83" t="str">
        <ns0:f t="shared" si="1">IF(X69&lt;&gt;"Ready","",D69+N(E69)-N(G69)-N(H69)-N(I69)-N(J69))</ns0:f>
      </ns0:c>
      <ns0:c r="L69" s="226"/>
      <ns0:c r="M69" s="83" t="str">
        <ns0:f t="shared" si="2">IF(AND(X69="Ready",ISNUMBER(L69)),L69-K69,"")</ns0:f>
      </ns0:c>
      <ns0:c r="N69" s="85" t="str">
        <ns0:f>IF(X69&lt;&gt;"Ready","",IF(N(E69)&gt;0,(D69*Products!H69+F69)/(D69+E69),Products!H69))</ns0:f>
      </ns0:c>
      <ns0:c r="O69" s="83" t="str">
        <ns0:f>IF(X69="","",IF(X69&lt;&gt;"Ready",X69,IF(NOT(ISNUMBER(Products!E69)),"Set minimum",IF(V69&lt;=Products!E69,"Restock","OK"))))</ns0:f>
      </ns0:c>
      <ns0:c r="P69" s="83" t="str">
        <ns0:f t="shared" si="3"/>
      </ns0:c>
      <ns0:c r="Q69" s="83" t="str">
        <ns0:f>IF(O69&lt;&gt;"Restock","",MAX(0,IF(ISNUMBER(Products!F69),Products!F69,MAX(2*Products!E69,Products!E69+1))-V69))</ns0:f>
      </ns0:c>
      <ns0:c r="R69" s="85" t="str">
        <ns0:f t="shared" si="4"/>
      </ns0:c>
      <ns0:c r="S69" s="85" t="str">
        <ns0:f t="shared" si="5">IF(AND(X69="Ready",ISNUMBER(L69)),L69*N69,"")</ns0:f>
      </ns0:c>
      <ns0:c r="T69" s="85" t="str">
        <ns0:f t="shared" si="6">IF(AND(X69="Ready",ISNUMBER(L69)),MAX(0,-M69)*N69,"")</ns0:f>
      </ns0:c>
      <ns0:c r="U69" s="85" t="str">
        <ns0:f t="shared" si="7"/>
      </ns0:c>
      <ns0:c r="V69" s="83" t="str">
        <ns0:f t="shared" si="8">IF(X69&lt;&gt;"Ready","",IF(ISNUMBER(L69),L69,K69))</ns0:f>
      </ns0:c>
      <ns0:c r="W69" s="85" t="str">
        <ns0:f t="shared" si="9"/>
      </ns0:c>
      <ns0:c r="X69" s="83" t="str">
        <ns0:f>IF(Products!I69="","",IF(Products!I69&lt;&gt;"Ready","Fix Products",IF(COUNTA(E69:F69,H69:J69,L69)&lt;&gt;COUNT(E69:F69,H69:J69,L69),"Numbers only",IF(MIN(E69:F69,H69:J69,L69)&lt;0,"No negatives",IF(AND(N(E69)&gt;0,NOT(ISNUMBER(F69))),"Add purchase total",IF(AND(N(E69)=0,N(F69)&gt;0),"Add received quantity",IF(D69+N(E69)-N(G69)-N(H69)-N(I69)-N(J69)&lt;0,"More out than in stock","Ready")))))))</ns0:f>
      </ns0:c>
      <ns0:c r="Y69" s="85" t="str">
        <ns0:f t="shared" si="10">IF(ISNUMBER(Q69),Q69*N69,"")</ns0:f>
      </ns0:c>
      <ns0:c r="Z69" s="239"/>
    </ns0:row>
    <ns0:row r="70" ht="15.75" customHeight="1">
      <ns0:c r="A70" s="83" t="str">
        <ns0:f>IF(Products!A70="","",Products!A70)</ns0:f>
      </ns0:c>
      <ns0:c r="B70" s="83" t="str">
        <ns0:f>IF(A70="","",Products!B70)</ns0:f>
      </ns0:c>
      <ns0:c r="C70" s="83" t="str">
        <ns0:f>IF(A70="","",Products!C70)</ns0:f>
      </ns0:c>
      <ns0:c r="D70" s="83" t="str">
        <ns0:f>IF(Products!I70="Ready",Products!G70,"")</ns0:f>
      </ns0:c>
      <ns0:c r="E70" s="226"/>
      <ns0:c r="F70" s="227"/>
      <ns0:c r="G70" s="83" t="str">
        <ns0:f>IF(Products!I70="Ready",N(Sales!C70),"")</ns0:f>
      </ns0:c>
      <ns0:c r="H70" s="226"/>
      <ns0:c r="I70" s="226"/>
      <ns0:c r="J70" s="226"/>
      <ns0:c r="K70" s="83" t="str">
        <ns0:f t="shared" si="1">IF(X70&lt;&gt;"Ready","",D70+N(E70)-N(G70)-N(H70)-N(I70)-N(J70))</ns0:f>
      </ns0:c>
      <ns0:c r="L70" s="226"/>
      <ns0:c r="M70" s="83" t="str">
        <ns0:f t="shared" si="2">IF(AND(X70="Ready",ISNUMBER(L70)),L70-K70,"")</ns0:f>
      </ns0:c>
      <ns0:c r="N70" s="85" t="str">
        <ns0:f>IF(X70&lt;&gt;"Ready","",IF(N(E70)&gt;0,(D70*Products!H70+F70)/(D70+E70),Products!H70))</ns0:f>
      </ns0:c>
      <ns0:c r="O70" s="83" t="str">
        <ns0:f>IF(X70="","",IF(X70&lt;&gt;"Ready",X70,IF(NOT(ISNUMBER(Products!E70)),"Set minimum",IF(V70&lt;=Products!E70,"Restock","OK"))))</ns0:f>
      </ns0:c>
      <ns0:c r="P70" s="83" t="str">
        <ns0:f t="shared" si="3"/>
      </ns0:c>
      <ns0:c r="Q70" s="83" t="str">
        <ns0:f>IF(O70&lt;&gt;"Restock","",MAX(0,IF(ISNUMBER(Products!F70),Products!F70,MAX(2*Products!E70,Products!E70+1))-V70))</ns0:f>
      </ns0:c>
      <ns0:c r="R70" s="85" t="str">
        <ns0:f t="shared" si="4"/>
      </ns0:c>
      <ns0:c r="S70" s="85" t="str">
        <ns0:f t="shared" si="5">IF(AND(X70="Ready",ISNUMBER(L70)),L70*N70,"")</ns0:f>
      </ns0:c>
      <ns0:c r="T70" s="85" t="str">
        <ns0:f t="shared" si="6">IF(AND(X70="Ready",ISNUMBER(L70)),MAX(0,-M70)*N70,"")</ns0:f>
      </ns0:c>
      <ns0:c r="U70" s="85" t="str">
        <ns0:f t="shared" si="7"/>
      </ns0:c>
      <ns0:c r="V70" s="83" t="str">
        <ns0:f t="shared" si="8">IF(X70&lt;&gt;"Ready","",IF(ISNUMBER(L70),L70,K70))</ns0:f>
      </ns0:c>
      <ns0:c r="W70" s="85" t="str">
        <ns0:f t="shared" si="9"/>
      </ns0:c>
      <ns0:c r="X70" s="83" t="str">
        <ns0:f>IF(Products!I70="","",IF(Products!I70&lt;&gt;"Ready","Fix Products",IF(COUNTA(E70:F70,H70:J70,L70)&lt;&gt;COUNT(E70:F70,H70:J70,L70),"Numbers only",IF(MIN(E70:F70,H70:J70,L70)&lt;0,"No negatives",IF(AND(N(E70)&gt;0,NOT(ISNUMBER(F70))),"Add purchase total",IF(AND(N(E70)=0,N(F70)&gt;0),"Add received quantity",IF(D70+N(E70)-N(G70)-N(H70)-N(I70)-N(J70)&lt;0,"More out than in stock","Ready")))))))</ns0:f>
      </ns0:c>
      <ns0:c r="Y70" s="85" t="str">
        <ns0:f t="shared" si="10">IF(ISNUMBER(Q70),Q70*N70,"")</ns0:f>
      </ns0:c>
      <ns0:c r="Z70" s="239"/>
    </ns0:row>
    <ns0:row r="71" ht="15.75" customHeight="1">
      <ns0:c r="A71" s="83" t="str">
        <ns0:f>IF(Products!A71="","",Products!A71)</ns0:f>
      </ns0:c>
      <ns0:c r="B71" s="83" t="str">
        <ns0:f>IF(A71="","",Products!B71)</ns0:f>
      </ns0:c>
      <ns0:c r="C71" s="83" t="str">
        <ns0:f>IF(A71="","",Products!C71)</ns0:f>
      </ns0:c>
      <ns0:c r="D71" s="83" t="str">
        <ns0:f>IF(Products!I71="Ready",Products!G71,"")</ns0:f>
      </ns0:c>
      <ns0:c r="E71" s="226"/>
      <ns0:c r="F71" s="227"/>
      <ns0:c r="G71" s="83" t="str">
        <ns0:f>IF(Products!I71="Ready",N(Sales!C71),"")</ns0:f>
      </ns0:c>
      <ns0:c r="H71" s="226"/>
      <ns0:c r="I71" s="226"/>
      <ns0:c r="J71" s="226"/>
      <ns0:c r="K71" s="83" t="str">
        <ns0:f t="shared" si="1">IF(X71&lt;&gt;"Ready","",D71+N(E71)-N(G71)-N(H71)-N(I71)-N(J71))</ns0:f>
      </ns0:c>
      <ns0:c r="L71" s="226"/>
      <ns0:c r="M71" s="83" t="str">
        <ns0:f t="shared" si="2">IF(AND(X71="Ready",ISNUMBER(L71)),L71-K71,"")</ns0:f>
      </ns0:c>
      <ns0:c r="N71" s="85" t="str">
        <ns0:f>IF(X71&lt;&gt;"Ready","",IF(N(E71)&gt;0,(D71*Products!H71+F71)/(D71+E71),Products!H71))</ns0:f>
      </ns0:c>
      <ns0:c r="O71" s="83" t="str">
        <ns0:f>IF(X71="","",IF(X71&lt;&gt;"Ready",X71,IF(NOT(ISNUMBER(Products!E71)),"Set minimum",IF(V71&lt;=Products!E71,"Restock","OK"))))</ns0:f>
      </ns0:c>
      <ns0:c r="P71" s="83" t="str">
        <ns0:f t="shared" si="3"/>
      </ns0:c>
      <ns0:c r="Q71" s="83" t="str">
        <ns0:f>IF(O71&lt;&gt;"Restock","",MAX(0,IF(ISNUMBER(Products!F71),Products!F71,MAX(2*Products!E71,Products!E71+1))-V71))</ns0:f>
      </ns0:c>
      <ns0:c r="R71" s="85" t="str">
        <ns0:f t="shared" si="4"/>
      </ns0:c>
      <ns0:c r="S71" s="85" t="str">
        <ns0:f t="shared" si="5">IF(AND(X71="Ready",ISNUMBER(L71)),L71*N71,"")</ns0:f>
      </ns0:c>
      <ns0:c r="T71" s="85" t="str">
        <ns0:f t="shared" si="6">IF(AND(X71="Ready",ISNUMBER(L71)),MAX(0,-M71)*N71,"")</ns0:f>
      </ns0:c>
      <ns0:c r="U71" s="85" t="str">
        <ns0:f t="shared" si="7"/>
      </ns0:c>
      <ns0:c r="V71" s="83" t="str">
        <ns0:f t="shared" si="8">IF(X71&lt;&gt;"Ready","",IF(ISNUMBER(L71),L71,K71))</ns0:f>
      </ns0:c>
      <ns0:c r="W71" s="85" t="str">
        <ns0:f t="shared" si="9"/>
      </ns0:c>
      <ns0:c r="X71" s="83" t="str">
        <ns0:f>IF(Products!I71="","",IF(Products!I71&lt;&gt;"Ready","Fix Products",IF(COUNTA(E71:F71,H71:J71,L71)&lt;&gt;COUNT(E71:F71,H71:J71,L71),"Numbers only",IF(MIN(E71:F71,H71:J71,L71)&lt;0,"No negatives",IF(AND(N(E71)&gt;0,NOT(ISNUMBER(F71))),"Add purchase total",IF(AND(N(E71)=0,N(F71)&gt;0),"Add received quantity",IF(D71+N(E71)-N(G71)-N(H71)-N(I71)-N(J71)&lt;0,"More out than in stock","Ready")))))))</ns0:f>
      </ns0:c>
      <ns0:c r="Y71" s="85" t="str">
        <ns0:f t="shared" si="10">IF(ISNUMBER(Q71),Q71*N71,"")</ns0:f>
      </ns0:c>
      <ns0:c r="Z71" s="239"/>
    </ns0:row>
    <ns0:row r="72" ht="15.75" customHeight="1">
      <ns0:c r="A72" s="83" t="str">
        <ns0:f>IF(Products!A72="","",Products!A72)</ns0:f>
      </ns0:c>
      <ns0:c r="B72" s="83" t="str">
        <ns0:f>IF(A72="","",Products!B72)</ns0:f>
      </ns0:c>
      <ns0:c r="C72" s="83" t="str">
        <ns0:f>IF(A72="","",Products!C72)</ns0:f>
      </ns0:c>
      <ns0:c r="D72" s="83" t="str">
        <ns0:f>IF(Products!I72="Ready",Products!G72,"")</ns0:f>
      </ns0:c>
      <ns0:c r="E72" s="226"/>
      <ns0:c r="F72" s="227"/>
      <ns0:c r="G72" s="83" t="str">
        <ns0:f>IF(Products!I72="Ready",N(Sales!C72),"")</ns0:f>
      </ns0:c>
      <ns0:c r="H72" s="226"/>
      <ns0:c r="I72" s="226"/>
      <ns0:c r="J72" s="226"/>
      <ns0:c r="K72" s="83" t="str">
        <ns0:f t="shared" si="1">IF(X72&lt;&gt;"Ready","",D72+N(E72)-N(G72)-N(H72)-N(I72)-N(J72))</ns0:f>
      </ns0:c>
      <ns0:c r="L72" s="226"/>
      <ns0:c r="M72" s="83" t="str">
        <ns0:f t="shared" si="2">IF(AND(X72="Ready",ISNUMBER(L72)),L72-K72,"")</ns0:f>
      </ns0:c>
      <ns0:c r="N72" s="85" t="str">
        <ns0:f>IF(X72&lt;&gt;"Ready","",IF(N(E72)&gt;0,(D72*Products!H72+F72)/(D72+E72),Products!H72))</ns0:f>
      </ns0:c>
      <ns0:c r="O72" s="83" t="str">
        <ns0:f>IF(X72="","",IF(X72&lt;&gt;"Ready",X72,IF(NOT(ISNUMBER(Products!E72)),"Set minimum",IF(V72&lt;=Products!E72,"Restock","OK"))))</ns0:f>
      </ns0:c>
      <ns0:c r="P72" s="83" t="str">
        <ns0:f t="shared" si="3"/>
      </ns0:c>
      <ns0:c r="Q72" s="83" t="str">
        <ns0:f>IF(O72&lt;&gt;"Restock","",MAX(0,IF(ISNUMBER(Products!F72),Products!F72,MAX(2*Products!E72,Products!E72+1))-V72))</ns0:f>
      </ns0:c>
      <ns0:c r="R72" s="85" t="str">
        <ns0:f t="shared" si="4"/>
      </ns0:c>
      <ns0:c r="S72" s="85" t="str">
        <ns0:f t="shared" si="5">IF(AND(X72="Ready",ISNUMBER(L72)),L72*N72,"")</ns0:f>
      </ns0:c>
      <ns0:c r="T72" s="85" t="str">
        <ns0:f t="shared" si="6">IF(AND(X72="Ready",ISNUMBER(L72)),MAX(0,-M72)*N72,"")</ns0:f>
      </ns0:c>
      <ns0:c r="U72" s="85" t="str">
        <ns0:f t="shared" si="7"/>
      </ns0:c>
      <ns0:c r="V72" s="83" t="str">
        <ns0:f t="shared" si="8">IF(X72&lt;&gt;"Ready","",IF(ISNUMBER(L72),L72,K72))</ns0:f>
      </ns0:c>
      <ns0:c r="W72" s="85" t="str">
        <ns0:f t="shared" si="9"/>
      </ns0:c>
      <ns0:c r="X72" s="83" t="str">
        <ns0:f>IF(Products!I72="","",IF(Products!I72&lt;&gt;"Ready","Fix Products",IF(COUNTA(E72:F72,H72:J72,L72)&lt;&gt;COUNT(E72:F72,H72:J72,L72),"Numbers only",IF(MIN(E72:F72,H72:J72,L72)&lt;0,"No negatives",IF(AND(N(E72)&gt;0,NOT(ISNUMBER(F72))),"Add purchase total",IF(AND(N(E72)=0,N(F72)&gt;0),"Add received quantity",IF(D72+N(E72)-N(G72)-N(H72)-N(I72)-N(J72)&lt;0,"More out than in stock","Ready")))))))</ns0:f>
      </ns0:c>
      <ns0:c r="Y72" s="85" t="str">
        <ns0:f t="shared" si="10">IF(ISNUMBER(Q72),Q72*N72,"")</ns0:f>
      </ns0:c>
      <ns0:c r="Z72" s="239"/>
    </ns0:row>
    <ns0:row r="73" ht="15.75" customHeight="1">
      <ns0:c r="A73" s="83" t="str">
        <ns0:f>IF(Products!A73="","",Products!A73)</ns0:f>
      </ns0:c>
      <ns0:c r="B73" s="83" t="str">
        <ns0:f>IF(A73="","",Products!B73)</ns0:f>
      </ns0:c>
      <ns0:c r="C73" s="83" t="str">
        <ns0:f>IF(A73="","",Products!C73)</ns0:f>
      </ns0:c>
      <ns0:c r="D73" s="83" t="str">
        <ns0:f>IF(Products!I73="Ready",Products!G73,"")</ns0:f>
      </ns0:c>
      <ns0:c r="E73" s="226"/>
      <ns0:c r="F73" s="227"/>
      <ns0:c r="G73" s="83" t="str">
        <ns0:f>IF(Products!I73="Ready",N(Sales!C73),"")</ns0:f>
      </ns0:c>
      <ns0:c r="H73" s="226"/>
      <ns0:c r="I73" s="226"/>
      <ns0:c r="J73" s="226"/>
      <ns0:c r="K73" s="83" t="str">
        <ns0:f t="shared" si="1">IF(X73&lt;&gt;"Ready","",D73+N(E73)-N(G73)-N(H73)-N(I73)-N(J73))</ns0:f>
      </ns0:c>
      <ns0:c r="L73" s="226"/>
      <ns0:c r="M73" s="83" t="str">
        <ns0:f t="shared" si="2">IF(AND(X73="Ready",ISNUMBER(L73)),L73-K73,"")</ns0:f>
      </ns0:c>
      <ns0:c r="N73" s="85" t="str">
        <ns0:f>IF(X73&lt;&gt;"Ready","",IF(N(E73)&gt;0,(D73*Products!H73+F73)/(D73+E73),Products!H73))</ns0:f>
      </ns0:c>
      <ns0:c r="O73" s="83" t="str">
        <ns0:f>IF(X73="","",IF(X73&lt;&gt;"Ready",X73,IF(NOT(ISNUMBER(Products!E73)),"Set minimum",IF(V73&lt;=Products!E73,"Restock","OK"))))</ns0:f>
      </ns0:c>
      <ns0:c r="P73" s="83" t="str">
        <ns0:f t="shared" si="3"/>
      </ns0:c>
      <ns0:c r="Q73" s="83" t="str">
        <ns0:f>IF(O73&lt;&gt;"Restock","",MAX(0,IF(ISNUMBER(Products!F73),Products!F73,MAX(2*Products!E73,Products!E73+1))-V73))</ns0:f>
      </ns0:c>
      <ns0:c r="R73" s="85" t="str">
        <ns0:f t="shared" si="4"/>
      </ns0:c>
      <ns0:c r="S73" s="85" t="str">
        <ns0:f t="shared" si="5">IF(AND(X73="Ready",ISNUMBER(L73)),L73*N73,"")</ns0:f>
      </ns0:c>
      <ns0:c r="T73" s="85" t="str">
        <ns0:f t="shared" si="6">IF(AND(X73="Ready",ISNUMBER(L73)),MAX(0,-M73)*N73,"")</ns0:f>
      </ns0:c>
      <ns0:c r="U73" s="85" t="str">
        <ns0:f t="shared" si="7"/>
      </ns0:c>
      <ns0:c r="V73" s="83" t="str">
        <ns0:f t="shared" si="8">IF(X73&lt;&gt;"Ready","",IF(ISNUMBER(L73),L73,K73))</ns0:f>
      </ns0:c>
      <ns0:c r="W73" s="85" t="str">
        <ns0:f t="shared" si="9"/>
      </ns0:c>
      <ns0:c r="X73" s="83" t="str">
        <ns0:f>IF(Products!I73="","",IF(Products!I73&lt;&gt;"Ready","Fix Products",IF(COUNTA(E73:F73,H73:J73,L73)&lt;&gt;COUNT(E73:F73,H73:J73,L73),"Numbers only",IF(MIN(E73:F73,H73:J73,L73)&lt;0,"No negatives",IF(AND(N(E73)&gt;0,NOT(ISNUMBER(F73))),"Add purchase total",IF(AND(N(E73)=0,N(F73)&gt;0),"Add received quantity",IF(D73+N(E73)-N(G73)-N(H73)-N(I73)-N(J73)&lt;0,"More out than in stock","Ready")))))))</ns0:f>
      </ns0:c>
      <ns0:c r="Y73" s="85" t="str">
        <ns0:f t="shared" si="10">IF(ISNUMBER(Q73),Q73*N73,"")</ns0:f>
      </ns0:c>
      <ns0:c r="Z73" s="239"/>
    </ns0:row>
    <ns0:row r="74" ht="15.75" customHeight="1">
      <ns0:c r="A74" s="83" t="str">
        <ns0:f>IF(Products!A74="","",Products!A74)</ns0:f>
      </ns0:c>
      <ns0:c r="B74" s="83" t="str">
        <ns0:f>IF(A74="","",Products!B74)</ns0:f>
      </ns0:c>
      <ns0:c r="C74" s="83" t="str">
        <ns0:f>IF(A74="","",Products!C74)</ns0:f>
      </ns0:c>
      <ns0:c r="D74" s="83" t="str">
        <ns0:f>IF(Products!I74="Ready",Products!G74,"")</ns0:f>
      </ns0:c>
      <ns0:c r="E74" s="226"/>
      <ns0:c r="F74" s="227"/>
      <ns0:c r="G74" s="83" t="str">
        <ns0:f>IF(Products!I74="Ready",N(Sales!C74),"")</ns0:f>
      </ns0:c>
      <ns0:c r="H74" s="226"/>
      <ns0:c r="I74" s="226"/>
      <ns0:c r="J74" s="226"/>
      <ns0:c r="K74" s="83" t="str">
        <ns0:f t="shared" si="1">IF(X74&lt;&gt;"Ready","",D74+N(E74)-N(G74)-N(H74)-N(I74)-N(J74))</ns0:f>
      </ns0:c>
      <ns0:c r="L74" s="226"/>
      <ns0:c r="M74" s="83" t="str">
        <ns0:f t="shared" si="2">IF(AND(X74="Ready",ISNUMBER(L74)),L74-K74,"")</ns0:f>
      </ns0:c>
      <ns0:c r="N74" s="85" t="str">
        <ns0:f>IF(X74&lt;&gt;"Ready","",IF(N(E74)&gt;0,(D74*Products!H74+F74)/(D74+E74),Products!H74))</ns0:f>
      </ns0:c>
      <ns0:c r="O74" s="83" t="str">
        <ns0:f>IF(X74="","",IF(X74&lt;&gt;"Ready",X74,IF(NOT(ISNUMBER(Products!E74)),"Set minimum",IF(V74&lt;=Products!E74,"Restock","OK"))))</ns0:f>
      </ns0:c>
      <ns0:c r="P74" s="83" t="str">
        <ns0:f t="shared" si="3"/>
      </ns0:c>
      <ns0:c r="Q74" s="83" t="str">
        <ns0:f>IF(O74&lt;&gt;"Restock","",MAX(0,IF(ISNUMBER(Products!F74),Products!F74,MAX(2*Products!E74,Products!E74+1))-V74))</ns0:f>
      </ns0:c>
      <ns0:c r="R74" s="85" t="str">
        <ns0:f t="shared" si="4"/>
      </ns0:c>
      <ns0:c r="S74" s="85" t="str">
        <ns0:f t="shared" si="5">IF(AND(X74="Ready",ISNUMBER(L74)),L74*N74,"")</ns0:f>
      </ns0:c>
      <ns0:c r="T74" s="85" t="str">
        <ns0:f t="shared" si="6">IF(AND(X74="Ready",ISNUMBER(L74)),MAX(0,-M74)*N74,"")</ns0:f>
      </ns0:c>
      <ns0:c r="U74" s="85" t="str">
        <ns0:f t="shared" si="7"/>
      </ns0:c>
      <ns0:c r="V74" s="83" t="str">
        <ns0:f t="shared" si="8">IF(X74&lt;&gt;"Ready","",IF(ISNUMBER(L74),L74,K74))</ns0:f>
      </ns0:c>
      <ns0:c r="W74" s="85" t="str">
        <ns0:f t="shared" si="9"/>
      </ns0:c>
      <ns0:c r="X74" s="83" t="str">
        <ns0:f>IF(Products!I74="","",IF(Products!I74&lt;&gt;"Ready","Fix Products",IF(COUNTA(E74:F74,H74:J74,L74)&lt;&gt;COUNT(E74:F74,H74:J74,L74),"Numbers only",IF(MIN(E74:F74,H74:J74,L74)&lt;0,"No negatives",IF(AND(N(E74)&gt;0,NOT(ISNUMBER(F74))),"Add purchase total",IF(AND(N(E74)=0,N(F74)&gt;0),"Add received quantity",IF(D74+N(E74)-N(G74)-N(H74)-N(I74)-N(J74)&lt;0,"More out than in stock","Ready")))))))</ns0:f>
      </ns0:c>
      <ns0:c r="Y74" s="85" t="str">
        <ns0:f t="shared" si="10">IF(ISNUMBER(Q74),Q74*N74,"")</ns0:f>
      </ns0:c>
      <ns0:c r="Z74" s="239"/>
    </ns0:row>
    <ns0:row r="75" ht="15.75" customHeight="1">
      <ns0:c r="A75" s="83" t="str">
        <ns0:f>IF(Products!A75="","",Products!A75)</ns0:f>
      </ns0:c>
      <ns0:c r="B75" s="83" t="str">
        <ns0:f>IF(A75="","",Products!B75)</ns0:f>
      </ns0:c>
      <ns0:c r="C75" s="83" t="str">
        <ns0:f>IF(A75="","",Products!C75)</ns0:f>
      </ns0:c>
      <ns0:c r="D75" s="83" t="str">
        <ns0:f>IF(Products!I75="Ready",Products!G75,"")</ns0:f>
      </ns0:c>
      <ns0:c r="E75" s="226"/>
      <ns0:c r="F75" s="227"/>
      <ns0:c r="G75" s="83" t="str">
        <ns0:f>IF(Products!I75="Ready",N(Sales!C75),"")</ns0:f>
      </ns0:c>
      <ns0:c r="H75" s="226"/>
      <ns0:c r="I75" s="226"/>
      <ns0:c r="J75" s="226"/>
      <ns0:c r="K75" s="83" t="str">
        <ns0:f t="shared" si="1">IF(X75&lt;&gt;"Ready","",D75+N(E75)-N(G75)-N(H75)-N(I75)-N(J75))</ns0:f>
      </ns0:c>
      <ns0:c r="L75" s="226"/>
      <ns0:c r="M75" s="83" t="str">
        <ns0:f t="shared" si="2">IF(AND(X75="Ready",ISNUMBER(L75)),L75-K75,"")</ns0:f>
      </ns0:c>
      <ns0:c r="N75" s="85" t="str">
        <ns0:f>IF(X75&lt;&gt;"Ready","",IF(N(E75)&gt;0,(D75*Products!H75+F75)/(D75+E75),Products!H75))</ns0:f>
      </ns0:c>
      <ns0:c r="O75" s="83" t="str">
        <ns0:f>IF(X75="","",IF(X75&lt;&gt;"Ready",X75,IF(NOT(ISNUMBER(Products!E75)),"Set minimum",IF(V75&lt;=Products!E75,"Restock","OK"))))</ns0:f>
      </ns0:c>
      <ns0:c r="P75" s="83" t="str">
        <ns0:f t="shared" si="3"/>
      </ns0:c>
      <ns0:c r="Q75" s="83" t="str">
        <ns0:f>IF(O75&lt;&gt;"Restock","",MAX(0,IF(ISNUMBER(Products!F75),Products!F75,MAX(2*Products!E75,Products!E75+1))-V75))</ns0:f>
      </ns0:c>
      <ns0:c r="R75" s="85" t="str">
        <ns0:f t="shared" si="4"/>
      </ns0:c>
      <ns0:c r="S75" s="85" t="str">
        <ns0:f t="shared" si="5">IF(AND(X75="Ready",ISNUMBER(L75)),L75*N75,"")</ns0:f>
      </ns0:c>
      <ns0:c r="T75" s="85" t="str">
        <ns0:f t="shared" si="6">IF(AND(X75="Ready",ISNUMBER(L75)),MAX(0,-M75)*N75,"")</ns0:f>
      </ns0:c>
      <ns0:c r="U75" s="85" t="str">
        <ns0:f t="shared" si="7"/>
      </ns0:c>
      <ns0:c r="V75" s="83" t="str">
        <ns0:f t="shared" si="8">IF(X75&lt;&gt;"Ready","",IF(ISNUMBER(L75),L75,K75))</ns0:f>
      </ns0:c>
      <ns0:c r="W75" s="85" t="str">
        <ns0:f t="shared" si="9"/>
      </ns0:c>
      <ns0:c r="X75" s="83" t="str">
        <ns0:f>IF(Products!I75="","",IF(Products!I75&lt;&gt;"Ready","Fix Products",IF(COUNTA(E75:F75,H75:J75,L75)&lt;&gt;COUNT(E75:F75,H75:J75,L75),"Numbers only",IF(MIN(E75:F75,H75:J75,L75)&lt;0,"No negatives",IF(AND(N(E75)&gt;0,NOT(ISNUMBER(F75))),"Add purchase total",IF(AND(N(E75)=0,N(F75)&gt;0),"Add received quantity",IF(D75+N(E75)-N(G75)-N(H75)-N(I75)-N(J75)&lt;0,"More out than in stock","Ready")))))))</ns0:f>
      </ns0:c>
      <ns0:c r="Y75" s="85" t="str">
        <ns0:f t="shared" si="10">IF(ISNUMBER(Q75),Q75*N75,"")</ns0:f>
      </ns0:c>
      <ns0:c r="Z75" s="239"/>
    </ns0:row>
    <ns0:row r="76" ht="15.75" customHeight="1">
      <ns0:c r="A76" s="83" t="str">
        <ns0:f>IF(Products!A76="","",Products!A76)</ns0:f>
      </ns0:c>
      <ns0:c r="B76" s="83" t="str">
        <ns0:f>IF(A76="","",Products!B76)</ns0:f>
      </ns0:c>
      <ns0:c r="C76" s="83" t="str">
        <ns0:f>IF(A76="","",Products!C76)</ns0:f>
      </ns0:c>
      <ns0:c r="D76" s="83" t="str">
        <ns0:f>IF(Products!I76="Ready",Products!G76,"")</ns0:f>
      </ns0:c>
      <ns0:c r="E76" s="226"/>
      <ns0:c r="F76" s="227"/>
      <ns0:c r="G76" s="83" t="str">
        <ns0:f>IF(Products!I76="Ready",N(Sales!C76),"")</ns0:f>
      </ns0:c>
      <ns0:c r="H76" s="226"/>
      <ns0:c r="I76" s="226"/>
      <ns0:c r="J76" s="226"/>
      <ns0:c r="K76" s="83" t="str">
        <ns0:f t="shared" si="1">IF(X76&lt;&gt;"Ready","",D76+N(E76)-N(G76)-N(H76)-N(I76)-N(J76))</ns0:f>
      </ns0:c>
      <ns0:c r="L76" s="226"/>
      <ns0:c r="M76" s="83" t="str">
        <ns0:f t="shared" si="2">IF(AND(X76="Ready",ISNUMBER(L76)),L76-K76,"")</ns0:f>
      </ns0:c>
      <ns0:c r="N76" s="85" t="str">
        <ns0:f>IF(X76&lt;&gt;"Ready","",IF(N(E76)&gt;0,(D76*Products!H76+F76)/(D76+E76),Products!H76))</ns0:f>
      </ns0:c>
      <ns0:c r="O76" s="83" t="str">
        <ns0:f>IF(X76="","",IF(X76&lt;&gt;"Ready",X76,IF(NOT(ISNUMBER(Products!E76)),"Set minimum",IF(V76&lt;=Products!E76,"Restock","OK"))))</ns0:f>
      </ns0:c>
      <ns0:c r="P76" s="83" t="str">
        <ns0:f t="shared" si="3"/>
      </ns0:c>
      <ns0:c r="Q76" s="83" t="str">
        <ns0:f>IF(O76&lt;&gt;"Restock","",MAX(0,IF(ISNUMBER(Products!F76),Products!F76,MAX(2*Products!E76,Products!E76+1))-V76))</ns0:f>
      </ns0:c>
      <ns0:c r="R76" s="85" t="str">
        <ns0:f t="shared" si="4"/>
      </ns0:c>
      <ns0:c r="S76" s="85" t="str">
        <ns0:f t="shared" si="5">IF(AND(X76="Ready",ISNUMBER(L76)),L76*N76,"")</ns0:f>
      </ns0:c>
      <ns0:c r="T76" s="85" t="str">
        <ns0:f t="shared" si="6">IF(AND(X76="Ready",ISNUMBER(L76)),MAX(0,-M76)*N76,"")</ns0:f>
      </ns0:c>
      <ns0:c r="U76" s="85" t="str">
        <ns0:f t="shared" si="7"/>
      </ns0:c>
      <ns0:c r="V76" s="83" t="str">
        <ns0:f t="shared" si="8">IF(X76&lt;&gt;"Ready","",IF(ISNUMBER(L76),L76,K76))</ns0:f>
      </ns0:c>
      <ns0:c r="W76" s="85" t="str">
        <ns0:f t="shared" si="9"/>
      </ns0:c>
      <ns0:c r="X76" s="83" t="str">
        <ns0:f>IF(Products!I76="","",IF(Products!I76&lt;&gt;"Ready","Fix Products",IF(COUNTA(E76:F76,H76:J76,L76)&lt;&gt;COUNT(E76:F76,H76:J76,L76),"Numbers only",IF(MIN(E76:F76,H76:J76,L76)&lt;0,"No negatives",IF(AND(N(E76)&gt;0,NOT(ISNUMBER(F76))),"Add purchase total",IF(AND(N(E76)=0,N(F76)&gt;0),"Add received quantity",IF(D76+N(E76)-N(G76)-N(H76)-N(I76)-N(J76)&lt;0,"More out than in stock","Ready")))))))</ns0:f>
      </ns0:c>
      <ns0:c r="Y76" s="85" t="str">
        <ns0:f t="shared" si="10">IF(ISNUMBER(Q76),Q76*N76,"")</ns0:f>
      </ns0:c>
      <ns0:c r="Z76" s="239"/>
    </ns0:row>
    <ns0:row r="77" ht="15.75" customHeight="1">
      <ns0:c r="A77" s="83" t="str">
        <ns0:f>IF(Products!A77="","",Products!A77)</ns0:f>
      </ns0:c>
      <ns0:c r="B77" s="83" t="str">
        <ns0:f>IF(A77="","",Products!B77)</ns0:f>
      </ns0:c>
      <ns0:c r="C77" s="83" t="str">
        <ns0:f>IF(A77="","",Products!C77)</ns0:f>
      </ns0:c>
      <ns0:c r="D77" s="83" t="str">
        <ns0:f>IF(Products!I77="Ready",Products!G77,"")</ns0:f>
      </ns0:c>
      <ns0:c r="E77" s="226"/>
      <ns0:c r="F77" s="227"/>
      <ns0:c r="G77" s="83" t="str">
        <ns0:f>IF(Products!I77="Ready",N(Sales!C77),"")</ns0:f>
      </ns0:c>
      <ns0:c r="H77" s="226"/>
      <ns0:c r="I77" s="226"/>
      <ns0:c r="J77" s="226"/>
      <ns0:c r="K77" s="83" t="str">
        <ns0:f t="shared" si="1">IF(X77&lt;&gt;"Ready","",D77+N(E77)-N(G77)-N(H77)-N(I77)-N(J77))</ns0:f>
      </ns0:c>
      <ns0:c r="L77" s="226"/>
      <ns0:c r="M77" s="83" t="str">
        <ns0:f t="shared" si="2">IF(AND(X77="Ready",ISNUMBER(L77)),L77-K77,"")</ns0:f>
      </ns0:c>
      <ns0:c r="N77" s="85" t="str">
        <ns0:f>IF(X77&lt;&gt;"Ready","",IF(N(E77)&gt;0,(D77*Products!H77+F77)/(D77+E77),Products!H77))</ns0:f>
      </ns0:c>
      <ns0:c r="O77" s="83" t="str">
        <ns0:f>IF(X77="","",IF(X77&lt;&gt;"Ready",X77,IF(NOT(ISNUMBER(Products!E77)),"Set minimum",IF(V77&lt;=Products!E77,"Restock","OK"))))</ns0:f>
      </ns0:c>
      <ns0:c r="P77" s="83" t="str">
        <ns0:f t="shared" si="3"/>
      </ns0:c>
      <ns0:c r="Q77" s="83" t="str">
        <ns0:f>IF(O77&lt;&gt;"Restock","",MAX(0,IF(ISNUMBER(Products!F77),Products!F77,MAX(2*Products!E77,Products!E77+1))-V77))</ns0:f>
      </ns0:c>
      <ns0:c r="R77" s="85" t="str">
        <ns0:f t="shared" si="4"/>
      </ns0:c>
      <ns0:c r="S77" s="85" t="str">
        <ns0:f t="shared" si="5">IF(AND(X77="Ready",ISNUMBER(L77)),L77*N77,"")</ns0:f>
      </ns0:c>
      <ns0:c r="T77" s="85" t="str">
        <ns0:f t="shared" si="6">IF(AND(X77="Ready",ISNUMBER(L77)),MAX(0,-M77)*N77,"")</ns0:f>
      </ns0:c>
      <ns0:c r="U77" s="85" t="str">
        <ns0:f t="shared" si="7"/>
      </ns0:c>
      <ns0:c r="V77" s="83" t="str">
        <ns0:f t="shared" si="8">IF(X77&lt;&gt;"Ready","",IF(ISNUMBER(L77),L77,K77))</ns0:f>
      </ns0:c>
      <ns0:c r="W77" s="85" t="str">
        <ns0:f t="shared" si="9"/>
      </ns0:c>
      <ns0:c r="X77" s="83" t="str">
        <ns0:f>IF(Products!I77="","",IF(Products!I77&lt;&gt;"Ready","Fix Products",IF(COUNTA(E77:F77,H77:J77,L77)&lt;&gt;COUNT(E77:F77,H77:J77,L77),"Numbers only",IF(MIN(E77:F77,H77:J77,L77)&lt;0,"No negatives",IF(AND(N(E77)&gt;0,NOT(ISNUMBER(F77))),"Add purchase total",IF(AND(N(E77)=0,N(F77)&gt;0),"Add received quantity",IF(D77+N(E77)-N(G77)-N(H77)-N(I77)-N(J77)&lt;0,"More out than in stock","Ready")))))))</ns0:f>
      </ns0:c>
      <ns0:c r="Y77" s="85" t="str">
        <ns0:f t="shared" si="10">IF(ISNUMBER(Q77),Q77*N77,"")</ns0:f>
      </ns0:c>
      <ns0:c r="Z77" s="239"/>
    </ns0:row>
    <ns0:row r="78" ht="15.75" customHeight="1">
      <ns0:c r="A78" s="83" t="str">
        <ns0:f>IF(Products!A78="","",Products!A78)</ns0:f>
      </ns0:c>
      <ns0:c r="B78" s="83" t="str">
        <ns0:f>IF(A78="","",Products!B78)</ns0:f>
      </ns0:c>
      <ns0:c r="C78" s="83" t="str">
        <ns0:f>IF(A78="","",Products!C78)</ns0:f>
      </ns0:c>
      <ns0:c r="D78" s="83" t="str">
        <ns0:f>IF(Products!I78="Ready",Products!G78,"")</ns0:f>
      </ns0:c>
      <ns0:c r="E78" s="226"/>
      <ns0:c r="F78" s="227"/>
      <ns0:c r="G78" s="83" t="str">
        <ns0:f>IF(Products!I78="Ready",N(Sales!C78),"")</ns0:f>
      </ns0:c>
      <ns0:c r="H78" s="226"/>
      <ns0:c r="I78" s="226"/>
      <ns0:c r="J78" s="226"/>
      <ns0:c r="K78" s="83" t="str">
        <ns0:f t="shared" si="1">IF(X78&lt;&gt;"Ready","",D78+N(E78)-N(G78)-N(H78)-N(I78)-N(J78))</ns0:f>
      </ns0:c>
      <ns0:c r="L78" s="226"/>
      <ns0:c r="M78" s="83" t="str">
        <ns0:f t="shared" si="2">IF(AND(X78="Ready",ISNUMBER(L78)),L78-K78,"")</ns0:f>
      </ns0:c>
      <ns0:c r="N78" s="85" t="str">
        <ns0:f>IF(X78&lt;&gt;"Ready","",IF(N(E78)&gt;0,(D78*Products!H78+F78)/(D78+E78),Products!H78))</ns0:f>
      </ns0:c>
      <ns0:c r="O78" s="83" t="str">
        <ns0:f>IF(X78="","",IF(X78&lt;&gt;"Ready",X78,IF(NOT(ISNUMBER(Products!E78)),"Set minimum",IF(V78&lt;=Products!E78,"Restock","OK"))))</ns0:f>
      </ns0:c>
      <ns0:c r="P78" s="83" t="str">
        <ns0:f t="shared" si="3"/>
      </ns0:c>
      <ns0:c r="Q78" s="83" t="str">
        <ns0:f>IF(O78&lt;&gt;"Restock","",MAX(0,IF(ISNUMBER(Products!F78),Products!F78,MAX(2*Products!E78,Products!E78+1))-V78))</ns0:f>
      </ns0:c>
      <ns0:c r="R78" s="85" t="str">
        <ns0:f t="shared" si="4"/>
      </ns0:c>
      <ns0:c r="S78" s="85" t="str">
        <ns0:f t="shared" si="5">IF(AND(X78="Ready",ISNUMBER(L78)),L78*N78,"")</ns0:f>
      </ns0:c>
      <ns0:c r="T78" s="85" t="str">
        <ns0:f t="shared" si="6">IF(AND(X78="Ready",ISNUMBER(L78)),MAX(0,-M78)*N78,"")</ns0:f>
      </ns0:c>
      <ns0:c r="U78" s="85" t="str">
        <ns0:f t="shared" si="7"/>
      </ns0:c>
      <ns0:c r="V78" s="83" t="str">
        <ns0:f t="shared" si="8">IF(X78&lt;&gt;"Ready","",IF(ISNUMBER(L78),L78,K78))</ns0:f>
      </ns0:c>
      <ns0:c r="W78" s="85" t="str">
        <ns0:f t="shared" si="9"/>
      </ns0:c>
      <ns0:c r="X78" s="83" t="str">
        <ns0:f>IF(Products!I78="","",IF(Products!I78&lt;&gt;"Ready","Fix Products",IF(COUNTA(E78:F78,H78:J78,L78)&lt;&gt;COUNT(E78:F78,H78:J78,L78),"Numbers only",IF(MIN(E78:F78,H78:J78,L78)&lt;0,"No negatives",IF(AND(N(E78)&gt;0,NOT(ISNUMBER(F78))),"Add purchase total",IF(AND(N(E78)=0,N(F78)&gt;0),"Add received quantity",IF(D78+N(E78)-N(G78)-N(H78)-N(I78)-N(J78)&lt;0,"More out than in stock","Ready")))))))</ns0:f>
      </ns0:c>
      <ns0:c r="Y78" s="85" t="str">
        <ns0:f t="shared" si="10">IF(ISNUMBER(Q78),Q78*N78,"")</ns0:f>
      </ns0:c>
      <ns0:c r="Z78" s="239"/>
    </ns0:row>
    <ns0:row r="79" ht="15.75" customHeight="1">
      <ns0:c r="A79" s="83" t="str">
        <ns0:f>IF(Products!A79="","",Products!A79)</ns0:f>
      </ns0:c>
      <ns0:c r="B79" s="83" t="str">
        <ns0:f>IF(A79="","",Products!B79)</ns0:f>
      </ns0:c>
      <ns0:c r="C79" s="83" t="str">
        <ns0:f>IF(A79="","",Products!C79)</ns0:f>
      </ns0:c>
      <ns0:c r="D79" s="83" t="str">
        <ns0:f>IF(Products!I79="Ready",Products!G79,"")</ns0:f>
      </ns0:c>
      <ns0:c r="E79" s="226"/>
      <ns0:c r="F79" s="227"/>
      <ns0:c r="G79" s="83" t="str">
        <ns0:f>IF(Products!I79="Ready",N(Sales!C79),"")</ns0:f>
      </ns0:c>
      <ns0:c r="H79" s="226"/>
      <ns0:c r="I79" s="226"/>
      <ns0:c r="J79" s="226"/>
      <ns0:c r="K79" s="83" t="str">
        <ns0:f t="shared" si="1">IF(X79&lt;&gt;"Ready","",D79+N(E79)-N(G79)-N(H79)-N(I79)-N(J79))</ns0:f>
      </ns0:c>
      <ns0:c r="L79" s="226"/>
      <ns0:c r="M79" s="83" t="str">
        <ns0:f t="shared" si="2">IF(AND(X79="Ready",ISNUMBER(L79)),L79-K79,"")</ns0:f>
      </ns0:c>
      <ns0:c r="N79" s="85" t="str">
        <ns0:f>IF(X79&lt;&gt;"Ready","",IF(N(E79)&gt;0,(D79*Products!H79+F79)/(D79+E79),Products!H79))</ns0:f>
      </ns0:c>
      <ns0:c r="O79" s="83" t="str">
        <ns0:f>IF(X79="","",IF(X79&lt;&gt;"Ready",X79,IF(NOT(ISNUMBER(Products!E79)),"Set minimum",IF(V79&lt;=Products!E79,"Restock","OK"))))</ns0:f>
      </ns0:c>
      <ns0:c r="P79" s="83" t="str">
        <ns0:f t="shared" si="3"/>
      </ns0:c>
      <ns0:c r="Q79" s="83" t="str">
        <ns0:f>IF(O79&lt;&gt;"Restock","",MAX(0,IF(ISNUMBER(Products!F79),Products!F79,MAX(2*Products!E79,Products!E79+1))-V79))</ns0:f>
      </ns0:c>
      <ns0:c r="R79" s="85" t="str">
        <ns0:f t="shared" si="4"/>
      </ns0:c>
      <ns0:c r="S79" s="85" t="str">
        <ns0:f t="shared" si="5">IF(AND(X79="Ready",ISNUMBER(L79)),L79*N79,"")</ns0:f>
      </ns0:c>
      <ns0:c r="T79" s="85" t="str">
        <ns0:f t="shared" si="6">IF(AND(X79="Ready",ISNUMBER(L79)),MAX(0,-M79)*N79,"")</ns0:f>
      </ns0:c>
      <ns0:c r="U79" s="85" t="str">
        <ns0:f t="shared" si="7"/>
      </ns0:c>
      <ns0:c r="V79" s="83" t="str">
        <ns0:f t="shared" si="8">IF(X79&lt;&gt;"Ready","",IF(ISNUMBER(L79),L79,K79))</ns0:f>
      </ns0:c>
      <ns0:c r="W79" s="85" t="str">
        <ns0:f t="shared" si="9"/>
      </ns0:c>
      <ns0:c r="X79" s="83" t="str">
        <ns0:f>IF(Products!I79="","",IF(Products!I79&lt;&gt;"Ready","Fix Products",IF(COUNTA(E79:F79,H79:J79,L79)&lt;&gt;COUNT(E79:F79,H79:J79,L79),"Numbers only",IF(MIN(E79:F79,H79:J79,L79)&lt;0,"No negatives",IF(AND(N(E79)&gt;0,NOT(ISNUMBER(F79))),"Add purchase total",IF(AND(N(E79)=0,N(F79)&gt;0),"Add received quantity",IF(D79+N(E79)-N(G79)-N(H79)-N(I79)-N(J79)&lt;0,"More out than in stock","Ready")))))))</ns0:f>
      </ns0:c>
      <ns0:c r="Y79" s="85" t="str">
        <ns0:f t="shared" si="10">IF(ISNUMBER(Q79),Q79*N79,"")</ns0:f>
      </ns0:c>
      <ns0:c r="Z79" s="239"/>
    </ns0:row>
    <ns0:row r="80" ht="15.75" customHeight="1">
      <ns0:c r="A80" s="83" t="str">
        <ns0:f>IF(Products!A80="","",Products!A80)</ns0:f>
      </ns0:c>
      <ns0:c r="B80" s="83" t="str">
        <ns0:f>IF(A80="","",Products!B80)</ns0:f>
      </ns0:c>
      <ns0:c r="C80" s="83" t="str">
        <ns0:f>IF(A80="","",Products!C80)</ns0:f>
      </ns0:c>
      <ns0:c r="D80" s="83" t="str">
        <ns0:f>IF(Products!I80="Ready",Products!G80,"")</ns0:f>
      </ns0:c>
      <ns0:c r="E80" s="226"/>
      <ns0:c r="F80" s="227"/>
      <ns0:c r="G80" s="83" t="str">
        <ns0:f>IF(Products!I80="Ready",N(Sales!C80),"")</ns0:f>
      </ns0:c>
      <ns0:c r="H80" s="226"/>
      <ns0:c r="I80" s="226"/>
      <ns0:c r="J80" s="226"/>
      <ns0:c r="K80" s="83" t="str">
        <ns0:f t="shared" si="1">IF(X80&lt;&gt;"Ready","",D80+N(E80)-N(G80)-N(H80)-N(I80)-N(J80))</ns0:f>
      </ns0:c>
      <ns0:c r="L80" s="226"/>
      <ns0:c r="M80" s="83" t="str">
        <ns0:f t="shared" si="2">IF(AND(X80="Ready",ISNUMBER(L80)),L80-K80,"")</ns0:f>
      </ns0:c>
      <ns0:c r="N80" s="85" t="str">
        <ns0:f>IF(X80&lt;&gt;"Ready","",IF(N(E80)&gt;0,(D80*Products!H80+F80)/(D80+E80),Products!H80))</ns0:f>
      </ns0:c>
      <ns0:c r="O80" s="83" t="str">
        <ns0:f>IF(X80="","",IF(X80&lt;&gt;"Ready",X80,IF(NOT(ISNUMBER(Products!E80)),"Set minimum",IF(V80&lt;=Products!E80,"Restock","OK"))))</ns0:f>
      </ns0:c>
      <ns0:c r="P80" s="83" t="str">
        <ns0:f t="shared" si="3"/>
      </ns0:c>
      <ns0:c r="Q80" s="83" t="str">
        <ns0:f>IF(O80&lt;&gt;"Restock","",MAX(0,IF(ISNUMBER(Products!F80),Products!F80,MAX(2*Products!E80,Products!E80+1))-V80))</ns0:f>
      </ns0:c>
      <ns0:c r="R80" s="85" t="str">
        <ns0:f t="shared" si="4"/>
      </ns0:c>
      <ns0:c r="S80" s="85" t="str">
        <ns0:f t="shared" si="5">IF(AND(X80="Ready",ISNUMBER(L80)),L80*N80,"")</ns0:f>
      </ns0:c>
      <ns0:c r="T80" s="85" t="str">
        <ns0:f t="shared" si="6">IF(AND(X80="Ready",ISNUMBER(L80)),MAX(0,-M80)*N80,"")</ns0:f>
      </ns0:c>
      <ns0:c r="U80" s="85" t="str">
        <ns0:f t="shared" si="7"/>
      </ns0:c>
      <ns0:c r="V80" s="83" t="str">
        <ns0:f t="shared" si="8">IF(X80&lt;&gt;"Ready","",IF(ISNUMBER(L80),L80,K80))</ns0:f>
      </ns0:c>
      <ns0:c r="W80" s="85" t="str">
        <ns0:f t="shared" si="9"/>
      </ns0:c>
      <ns0:c r="X80" s="83" t="str">
        <ns0:f>IF(Products!I80="","",IF(Products!I80&lt;&gt;"Ready","Fix Products",IF(COUNTA(E80:F80,H80:J80,L80)&lt;&gt;COUNT(E80:F80,H80:J80,L80),"Numbers only",IF(MIN(E80:F80,H80:J80,L80)&lt;0,"No negatives",IF(AND(N(E80)&gt;0,NOT(ISNUMBER(F80))),"Add purchase total",IF(AND(N(E80)=0,N(F80)&gt;0),"Add received quantity",IF(D80+N(E80)-N(G80)-N(H80)-N(I80)-N(J80)&lt;0,"More out than in stock","Ready")))))))</ns0:f>
      </ns0:c>
      <ns0:c r="Y80" s="85" t="str">
        <ns0:f t="shared" si="10">IF(ISNUMBER(Q80),Q80*N80,"")</ns0:f>
      </ns0:c>
      <ns0:c r="Z80" s="239"/>
    </ns0:row>
    <ns0:row r="81" ht="15.75" customHeight="1">
      <ns0:c r="A81" s="83" t="str">
        <ns0:f>IF(Products!A81="","",Products!A81)</ns0:f>
      </ns0:c>
      <ns0:c r="B81" s="83" t="str">
        <ns0:f>IF(A81="","",Products!B81)</ns0:f>
      </ns0:c>
      <ns0:c r="C81" s="83" t="str">
        <ns0:f>IF(A81="","",Products!C81)</ns0:f>
      </ns0:c>
      <ns0:c r="D81" s="83" t="str">
        <ns0:f>IF(Products!I81="Ready",Products!G81,"")</ns0:f>
      </ns0:c>
      <ns0:c r="E81" s="226"/>
      <ns0:c r="F81" s="227"/>
      <ns0:c r="G81" s="83" t="str">
        <ns0:f>IF(Products!I81="Ready",N(Sales!C81),"")</ns0:f>
      </ns0:c>
      <ns0:c r="H81" s="226"/>
      <ns0:c r="I81" s="226"/>
      <ns0:c r="J81" s="226"/>
      <ns0:c r="K81" s="83" t="str">
        <ns0:f t="shared" si="1">IF(X81&lt;&gt;"Ready","",D81+N(E81)-N(G81)-N(H81)-N(I81)-N(J81))</ns0:f>
      </ns0:c>
      <ns0:c r="L81" s="226"/>
      <ns0:c r="M81" s="83" t="str">
        <ns0:f t="shared" si="2">IF(AND(X81="Ready",ISNUMBER(L81)),L81-K81,"")</ns0:f>
      </ns0:c>
      <ns0:c r="N81" s="85" t="str">
        <ns0:f>IF(X81&lt;&gt;"Ready","",IF(N(E81)&gt;0,(D81*Products!H81+F81)/(D81+E81),Products!H81))</ns0:f>
      </ns0:c>
      <ns0:c r="O81" s="83" t="str">
        <ns0:f>IF(X81="","",IF(X81&lt;&gt;"Ready",X81,IF(NOT(ISNUMBER(Products!E81)),"Set minimum",IF(V81&lt;=Products!E81,"Restock","OK"))))</ns0:f>
      </ns0:c>
      <ns0:c r="P81" s="83" t="str">
        <ns0:f t="shared" si="3"/>
      </ns0:c>
      <ns0:c r="Q81" s="83" t="str">
        <ns0:f>IF(O81&lt;&gt;"Restock","",MAX(0,IF(ISNUMBER(Products!F81),Products!F81,MAX(2*Products!E81,Products!E81+1))-V81))</ns0:f>
      </ns0:c>
      <ns0:c r="R81" s="85" t="str">
        <ns0:f t="shared" si="4"/>
      </ns0:c>
      <ns0:c r="S81" s="85" t="str">
        <ns0:f t="shared" si="5">IF(AND(X81="Ready",ISNUMBER(L81)),L81*N81,"")</ns0:f>
      </ns0:c>
      <ns0:c r="T81" s="85" t="str">
        <ns0:f t="shared" si="6">IF(AND(X81="Ready",ISNUMBER(L81)),MAX(0,-M81)*N81,"")</ns0:f>
      </ns0:c>
      <ns0:c r="U81" s="85" t="str">
        <ns0:f t="shared" si="7"/>
      </ns0:c>
      <ns0:c r="V81" s="83" t="str">
        <ns0:f t="shared" si="8">IF(X81&lt;&gt;"Ready","",IF(ISNUMBER(L81),L81,K81))</ns0:f>
      </ns0:c>
      <ns0:c r="W81" s="85" t="str">
        <ns0:f t="shared" si="9"/>
      </ns0:c>
      <ns0:c r="X81" s="83" t="str">
        <ns0:f>IF(Products!I81="","",IF(Products!I81&lt;&gt;"Ready","Fix Products",IF(COUNTA(E81:F81,H81:J81,L81)&lt;&gt;COUNT(E81:F81,H81:J81,L81),"Numbers only",IF(MIN(E81:F81,H81:J81,L81)&lt;0,"No negatives",IF(AND(N(E81)&gt;0,NOT(ISNUMBER(F81))),"Add purchase total",IF(AND(N(E81)=0,N(F81)&gt;0),"Add received quantity",IF(D81+N(E81)-N(G81)-N(H81)-N(I81)-N(J81)&lt;0,"More out than in stock","Ready")))))))</ns0:f>
      </ns0:c>
      <ns0:c r="Y81" s="85" t="str">
        <ns0:f t="shared" si="10">IF(ISNUMBER(Q81),Q81*N81,"")</ns0:f>
      </ns0:c>
      <ns0:c r="Z81" s="239"/>
    </ns0:row>
    <ns0:row r="82" ht="15.75" customHeight="1">
      <ns0:c r="A82" s="83" t="str">
        <ns0:f>IF(Products!A82="","",Products!A82)</ns0:f>
      </ns0:c>
      <ns0:c r="B82" s="83" t="str">
        <ns0:f>IF(A82="","",Products!B82)</ns0:f>
      </ns0:c>
      <ns0:c r="C82" s="83" t="str">
        <ns0:f>IF(A82="","",Products!C82)</ns0:f>
      </ns0:c>
      <ns0:c r="D82" s="83" t="str">
        <ns0:f>IF(Products!I82="Ready",Products!G82,"")</ns0:f>
      </ns0:c>
      <ns0:c r="E82" s="226"/>
      <ns0:c r="F82" s="227"/>
      <ns0:c r="G82" s="83" t="str">
        <ns0:f>IF(Products!I82="Ready",N(Sales!C82),"")</ns0:f>
      </ns0:c>
      <ns0:c r="H82" s="226"/>
      <ns0:c r="I82" s="226"/>
      <ns0:c r="J82" s="226"/>
      <ns0:c r="K82" s="83" t="str">
        <ns0:f t="shared" si="1">IF(X82&lt;&gt;"Ready","",D82+N(E82)-N(G82)-N(H82)-N(I82)-N(J82))</ns0:f>
      </ns0:c>
      <ns0:c r="L82" s="226"/>
      <ns0:c r="M82" s="83" t="str">
        <ns0:f t="shared" si="2">IF(AND(X82="Ready",ISNUMBER(L82)),L82-K82,"")</ns0:f>
      </ns0:c>
      <ns0:c r="N82" s="85" t="str">
        <ns0:f>IF(X82&lt;&gt;"Ready","",IF(N(E82)&gt;0,(D82*Products!H82+F82)/(D82+E82),Products!H82))</ns0:f>
      </ns0:c>
      <ns0:c r="O82" s="83" t="str">
        <ns0:f>IF(X82="","",IF(X82&lt;&gt;"Ready",X82,IF(NOT(ISNUMBER(Products!E82)),"Set minimum",IF(V82&lt;=Products!E82,"Restock","OK"))))</ns0:f>
      </ns0:c>
      <ns0:c r="P82" s="83" t="str">
        <ns0:f t="shared" si="3"/>
      </ns0:c>
      <ns0:c r="Q82" s="83" t="str">
        <ns0:f>IF(O82&lt;&gt;"Restock","",MAX(0,IF(ISNUMBER(Products!F82),Products!F82,MAX(2*Products!E82,Products!E82+1))-V82))</ns0:f>
      </ns0:c>
      <ns0:c r="R82" s="85" t="str">
        <ns0:f t="shared" si="4"/>
      </ns0:c>
      <ns0:c r="S82" s="85" t="str">
        <ns0:f t="shared" si="5">IF(AND(X82="Ready",ISNUMBER(L82)),L82*N82,"")</ns0:f>
      </ns0:c>
      <ns0:c r="T82" s="85" t="str">
        <ns0:f t="shared" si="6">IF(AND(X82="Ready",ISNUMBER(L82)),MAX(0,-M82)*N82,"")</ns0:f>
      </ns0:c>
      <ns0:c r="U82" s="85" t="str">
        <ns0:f t="shared" si="7"/>
      </ns0:c>
      <ns0:c r="V82" s="83" t="str">
        <ns0:f t="shared" si="8">IF(X82&lt;&gt;"Ready","",IF(ISNUMBER(L82),L82,K82))</ns0:f>
      </ns0:c>
      <ns0:c r="W82" s="85" t="str">
        <ns0:f t="shared" si="9"/>
      </ns0:c>
      <ns0:c r="X82" s="83" t="str">
        <ns0:f>IF(Products!I82="","",IF(Products!I82&lt;&gt;"Ready","Fix Products",IF(COUNTA(E82:F82,H82:J82,L82)&lt;&gt;COUNT(E82:F82,H82:J82,L82),"Numbers only",IF(MIN(E82:F82,H82:J82,L82)&lt;0,"No negatives",IF(AND(N(E82)&gt;0,NOT(ISNUMBER(F82))),"Add purchase total",IF(AND(N(E82)=0,N(F82)&gt;0),"Add received quantity",IF(D82+N(E82)-N(G82)-N(H82)-N(I82)-N(J82)&lt;0,"More out than in stock","Ready")))))))</ns0:f>
      </ns0:c>
      <ns0:c r="Y82" s="85" t="str">
        <ns0:f t="shared" si="10">IF(ISNUMBER(Q82),Q82*N82,"")</ns0:f>
      </ns0:c>
      <ns0:c r="Z82" s="239"/>
    </ns0:row>
    <ns0:row r="83" ht="15.75" customHeight="1">
      <ns0:c r="A83" s="83" t="str">
        <ns0:f>IF(Products!A83="","",Products!A83)</ns0:f>
      </ns0:c>
      <ns0:c r="B83" s="83" t="str">
        <ns0:f>IF(A83="","",Products!B83)</ns0:f>
      </ns0:c>
      <ns0:c r="C83" s="83" t="str">
        <ns0:f>IF(A83="","",Products!C83)</ns0:f>
      </ns0:c>
      <ns0:c r="D83" s="83" t="str">
        <ns0:f>IF(Products!I83="Ready",Products!G83,"")</ns0:f>
      </ns0:c>
      <ns0:c r="E83" s="226"/>
      <ns0:c r="F83" s="227"/>
      <ns0:c r="G83" s="83" t="str">
        <ns0:f>IF(Products!I83="Ready",N(Sales!C83),"")</ns0:f>
      </ns0:c>
      <ns0:c r="H83" s="226"/>
      <ns0:c r="I83" s="226"/>
      <ns0:c r="J83" s="226"/>
      <ns0:c r="K83" s="83" t="str">
        <ns0:f t="shared" si="1">IF(X83&lt;&gt;"Ready","",D83+N(E83)-N(G83)-N(H83)-N(I83)-N(J83))</ns0:f>
      </ns0:c>
      <ns0:c r="L83" s="226"/>
      <ns0:c r="M83" s="83" t="str">
        <ns0:f t="shared" si="2">IF(AND(X83="Ready",ISNUMBER(L83)),L83-K83,"")</ns0:f>
      </ns0:c>
      <ns0:c r="N83" s="85" t="str">
        <ns0:f>IF(X83&lt;&gt;"Ready","",IF(N(E83)&gt;0,(D83*Products!H83+F83)/(D83+E83),Products!H83))</ns0:f>
      </ns0:c>
      <ns0:c r="O83" s="83" t="str">
        <ns0:f>IF(X83="","",IF(X83&lt;&gt;"Ready",X83,IF(NOT(ISNUMBER(Products!E83)),"Set minimum",IF(V83&lt;=Products!E83,"Restock","OK"))))</ns0:f>
      </ns0:c>
      <ns0:c r="P83" s="83" t="str">
        <ns0:f t="shared" si="3"/>
      </ns0:c>
      <ns0:c r="Q83" s="83" t="str">
        <ns0:f>IF(O83&lt;&gt;"Restock","",MAX(0,IF(ISNUMBER(Products!F83),Products!F83,MAX(2*Products!E83,Products!E83+1))-V83))</ns0:f>
      </ns0:c>
      <ns0:c r="R83" s="85" t="str">
        <ns0:f t="shared" si="4"/>
      </ns0:c>
      <ns0:c r="S83" s="85" t="str">
        <ns0:f t="shared" si="5">IF(AND(X83="Ready",ISNUMBER(L83)),L83*N83,"")</ns0:f>
      </ns0:c>
      <ns0:c r="T83" s="85" t="str">
        <ns0:f t="shared" si="6">IF(AND(X83="Ready",ISNUMBER(L83)),MAX(0,-M83)*N83,"")</ns0:f>
      </ns0:c>
      <ns0:c r="U83" s="85" t="str">
        <ns0:f t="shared" si="7"/>
      </ns0:c>
      <ns0:c r="V83" s="83" t="str">
        <ns0:f t="shared" si="8">IF(X83&lt;&gt;"Ready","",IF(ISNUMBER(L83),L83,K83))</ns0:f>
      </ns0:c>
      <ns0:c r="W83" s="85" t="str">
        <ns0:f t="shared" si="9"/>
      </ns0:c>
      <ns0:c r="X83" s="83" t="str">
        <ns0:f>IF(Products!I83="","",IF(Products!I83&lt;&gt;"Ready","Fix Products",IF(COUNTA(E83:F83,H83:J83,L83)&lt;&gt;COUNT(E83:F83,H83:J83,L83),"Numbers only",IF(MIN(E83:F83,H83:J83,L83)&lt;0,"No negatives",IF(AND(N(E83)&gt;0,NOT(ISNUMBER(F83))),"Add purchase total",IF(AND(N(E83)=0,N(F83)&gt;0),"Add received quantity",IF(D83+N(E83)-N(G83)-N(H83)-N(I83)-N(J83)&lt;0,"More out than in stock","Ready")))))))</ns0:f>
      </ns0:c>
      <ns0:c r="Y83" s="85" t="str">
        <ns0:f t="shared" si="10">IF(ISNUMBER(Q83),Q83*N83,"")</ns0:f>
      </ns0:c>
      <ns0:c r="Z83" s="239"/>
    </ns0:row>
    <ns0:row r="84" ht="15.75" customHeight="1">
      <ns0:c r="A84" s="83" t="str">
        <ns0:f>IF(Products!A84="","",Products!A84)</ns0:f>
      </ns0:c>
      <ns0:c r="B84" s="83" t="str">
        <ns0:f>IF(A84="","",Products!B84)</ns0:f>
      </ns0:c>
      <ns0:c r="C84" s="83" t="str">
        <ns0:f>IF(A84="","",Products!C84)</ns0:f>
      </ns0:c>
      <ns0:c r="D84" s="83" t="str">
        <ns0:f>IF(Products!I84="Ready",Products!G84,"")</ns0:f>
      </ns0:c>
      <ns0:c r="E84" s="226"/>
      <ns0:c r="F84" s="227"/>
      <ns0:c r="G84" s="83" t="str">
        <ns0:f>IF(Products!I84="Ready",N(Sales!C84),"")</ns0:f>
      </ns0:c>
      <ns0:c r="H84" s="226"/>
      <ns0:c r="I84" s="226"/>
      <ns0:c r="J84" s="226"/>
      <ns0:c r="K84" s="83" t="str">
        <ns0:f t="shared" si="1">IF(X84&lt;&gt;"Ready","",D84+N(E84)-N(G84)-N(H84)-N(I84)-N(J84))</ns0:f>
      </ns0:c>
      <ns0:c r="L84" s="226"/>
      <ns0:c r="M84" s="83" t="str">
        <ns0:f t="shared" si="2">IF(AND(X84="Ready",ISNUMBER(L84)),L84-K84,"")</ns0:f>
      </ns0:c>
      <ns0:c r="N84" s="85" t="str">
        <ns0:f>IF(X84&lt;&gt;"Ready","",IF(N(E84)&gt;0,(D84*Products!H84+F84)/(D84+E84),Products!H84))</ns0:f>
      </ns0:c>
      <ns0:c r="O84" s="83" t="str">
        <ns0:f>IF(X84="","",IF(X84&lt;&gt;"Ready",X84,IF(NOT(ISNUMBER(Products!E84)),"Set minimum",IF(V84&lt;=Products!E84,"Restock","OK"))))</ns0:f>
      </ns0:c>
      <ns0:c r="P84" s="83" t="str">
        <ns0:f t="shared" si="3"/>
      </ns0:c>
      <ns0:c r="Q84" s="83" t="str">
        <ns0:f>IF(O84&lt;&gt;"Restock","",MAX(0,IF(ISNUMBER(Products!F84),Products!F84,MAX(2*Products!E84,Products!E84+1))-V84))</ns0:f>
      </ns0:c>
      <ns0:c r="R84" s="85" t="str">
        <ns0:f t="shared" si="4"/>
      </ns0:c>
      <ns0:c r="S84" s="85" t="str">
        <ns0:f t="shared" si="5">IF(AND(X84="Ready",ISNUMBER(L84)),L84*N84,"")</ns0:f>
      </ns0:c>
      <ns0:c r="T84" s="85" t="str">
        <ns0:f t="shared" si="6">IF(AND(X84="Ready",ISNUMBER(L84)),MAX(0,-M84)*N84,"")</ns0:f>
      </ns0:c>
      <ns0:c r="U84" s="85" t="str">
        <ns0:f t="shared" si="7"/>
      </ns0:c>
      <ns0:c r="V84" s="83" t="str">
        <ns0:f t="shared" si="8">IF(X84&lt;&gt;"Ready","",IF(ISNUMBER(L84),L84,K84))</ns0:f>
      </ns0:c>
      <ns0:c r="W84" s="85" t="str">
        <ns0:f t="shared" si="9"/>
      </ns0:c>
      <ns0:c r="X84" s="83" t="str">
        <ns0:f>IF(Products!I84="","",IF(Products!I84&lt;&gt;"Ready","Fix Products",IF(COUNTA(E84:F84,H84:J84,L84)&lt;&gt;COUNT(E84:F84,H84:J84,L84),"Numbers only",IF(MIN(E84:F84,H84:J84,L84)&lt;0,"No negatives",IF(AND(N(E84)&gt;0,NOT(ISNUMBER(F84))),"Add purchase total",IF(AND(N(E84)=0,N(F84)&gt;0),"Add received quantity",IF(D84+N(E84)-N(G84)-N(H84)-N(I84)-N(J84)&lt;0,"More out than in stock","Ready")))))))</ns0:f>
      </ns0:c>
      <ns0:c r="Y84" s="85" t="str">
        <ns0:f t="shared" si="10">IF(ISNUMBER(Q84),Q84*N84,"")</ns0:f>
      </ns0:c>
      <ns0:c r="Z84" s="239"/>
    </ns0:row>
    <ns0:row r="85" ht="15.75" customHeight="1">
      <ns0:c r="A85" s="83" t="str">
        <ns0:f>IF(Products!A85="","",Products!A85)</ns0:f>
      </ns0:c>
      <ns0:c r="B85" s="83" t="str">
        <ns0:f>IF(A85="","",Products!B85)</ns0:f>
      </ns0:c>
      <ns0:c r="C85" s="83" t="str">
        <ns0:f>IF(A85="","",Products!C85)</ns0:f>
      </ns0:c>
      <ns0:c r="D85" s="83" t="str">
        <ns0:f>IF(Products!I85="Ready",Products!G85,"")</ns0:f>
      </ns0:c>
      <ns0:c r="E85" s="226"/>
      <ns0:c r="F85" s="227"/>
      <ns0:c r="G85" s="83" t="str">
        <ns0:f>IF(Products!I85="Ready",N(Sales!C85),"")</ns0:f>
      </ns0:c>
      <ns0:c r="H85" s="226"/>
      <ns0:c r="I85" s="226"/>
      <ns0:c r="J85" s="226"/>
      <ns0:c r="K85" s="83" t="str">
        <ns0:f t="shared" si="1">IF(X85&lt;&gt;"Ready","",D85+N(E85)-N(G85)-N(H85)-N(I85)-N(J85))</ns0:f>
      </ns0:c>
      <ns0:c r="L85" s="226"/>
      <ns0:c r="M85" s="83" t="str">
        <ns0:f t="shared" si="2">IF(AND(X85="Ready",ISNUMBER(L85)),L85-K85,"")</ns0:f>
      </ns0:c>
      <ns0:c r="N85" s="85" t="str">
        <ns0:f>IF(X85&lt;&gt;"Ready","",IF(N(E85)&gt;0,(D85*Products!H85+F85)/(D85+E85),Products!H85))</ns0:f>
      </ns0:c>
      <ns0:c r="O85" s="83" t="str">
        <ns0:f>IF(X85="","",IF(X85&lt;&gt;"Ready",X85,IF(NOT(ISNUMBER(Products!E85)),"Set minimum",IF(V85&lt;=Products!E85,"Restock","OK"))))</ns0:f>
      </ns0:c>
      <ns0:c r="P85" s="83" t="str">
        <ns0:f t="shared" si="3"/>
      </ns0:c>
      <ns0:c r="Q85" s="83" t="str">
        <ns0:f>IF(O85&lt;&gt;"Restock","",MAX(0,IF(ISNUMBER(Products!F85),Products!F85,MAX(2*Products!E85,Products!E85+1))-V85))</ns0:f>
      </ns0:c>
      <ns0:c r="R85" s="85" t="str">
        <ns0:f t="shared" si="4"/>
      </ns0:c>
      <ns0:c r="S85" s="85" t="str">
        <ns0:f t="shared" si="5">IF(AND(X85="Ready",ISNUMBER(L85)),L85*N85,"")</ns0:f>
      </ns0:c>
      <ns0:c r="T85" s="85" t="str">
        <ns0:f t="shared" si="6">IF(AND(X85="Ready",ISNUMBER(L85)),MAX(0,-M85)*N85,"")</ns0:f>
      </ns0:c>
      <ns0:c r="U85" s="85" t="str">
        <ns0:f t="shared" si="7"/>
      </ns0:c>
      <ns0:c r="V85" s="83" t="str">
        <ns0:f t="shared" si="8">IF(X85&lt;&gt;"Ready","",IF(ISNUMBER(L85),L85,K85))</ns0:f>
      </ns0:c>
      <ns0:c r="W85" s="85" t="str">
        <ns0:f t="shared" si="9"/>
      </ns0:c>
      <ns0:c r="X85" s="83" t="str">
        <ns0:f>IF(Products!I85="","",IF(Products!I85&lt;&gt;"Ready","Fix Products",IF(COUNTA(E85:F85,H85:J85,L85)&lt;&gt;COUNT(E85:F85,H85:J85,L85),"Numbers only",IF(MIN(E85:F85,H85:J85,L85)&lt;0,"No negatives",IF(AND(N(E85)&gt;0,NOT(ISNUMBER(F85))),"Add purchase total",IF(AND(N(E85)=0,N(F85)&gt;0),"Add received quantity",IF(D85+N(E85)-N(G85)-N(H85)-N(I85)-N(J85)&lt;0,"More out than in stock","Ready")))))))</ns0:f>
      </ns0:c>
      <ns0:c r="Y85" s="85" t="str">
        <ns0:f t="shared" si="10">IF(ISNUMBER(Q85),Q85*N85,"")</ns0:f>
      </ns0:c>
      <ns0:c r="Z85" s="239"/>
    </ns0:row>
    <ns0:row r="86" ht="15.75" customHeight="1">
      <ns0:c r="A86" s="83" t="str">
        <ns0:f>IF(Products!A86="","",Products!A86)</ns0:f>
      </ns0:c>
      <ns0:c r="B86" s="83" t="str">
        <ns0:f>IF(A86="","",Products!B86)</ns0:f>
      </ns0:c>
      <ns0:c r="C86" s="83" t="str">
        <ns0:f>IF(A86="","",Products!C86)</ns0:f>
      </ns0:c>
      <ns0:c r="D86" s="83" t="str">
        <ns0:f>IF(Products!I86="Ready",Products!G86,"")</ns0:f>
      </ns0:c>
      <ns0:c r="E86" s="226"/>
      <ns0:c r="F86" s="227"/>
      <ns0:c r="G86" s="83" t="str">
        <ns0:f>IF(Products!I86="Ready",N(Sales!C86),"")</ns0:f>
      </ns0:c>
      <ns0:c r="H86" s="226"/>
      <ns0:c r="I86" s="226"/>
      <ns0:c r="J86" s="226"/>
      <ns0:c r="K86" s="83" t="str">
        <ns0:f t="shared" si="1">IF(X86&lt;&gt;"Ready","",D86+N(E86)-N(G86)-N(H86)-N(I86)-N(J86))</ns0:f>
      </ns0:c>
      <ns0:c r="L86" s="226"/>
      <ns0:c r="M86" s="83" t="str">
        <ns0:f t="shared" si="2">IF(AND(X86="Ready",ISNUMBER(L86)),L86-K86,"")</ns0:f>
      </ns0:c>
      <ns0:c r="N86" s="85" t="str">
        <ns0:f>IF(X86&lt;&gt;"Ready","",IF(N(E86)&gt;0,(D86*Products!H86+F86)/(D86+E86),Products!H86))</ns0:f>
      </ns0:c>
      <ns0:c r="O86" s="83" t="str">
        <ns0:f>IF(X86="","",IF(X86&lt;&gt;"Ready",X86,IF(NOT(ISNUMBER(Products!E86)),"Set minimum",IF(V86&lt;=Products!E86,"Restock","OK"))))</ns0:f>
      </ns0:c>
      <ns0:c r="P86" s="83" t="str">
        <ns0:f t="shared" si="3"/>
      </ns0:c>
      <ns0:c r="Q86" s="83" t="str">
        <ns0:f>IF(O86&lt;&gt;"Restock","",MAX(0,IF(ISNUMBER(Products!F86),Products!F86,MAX(2*Products!E86,Products!E86+1))-V86))</ns0:f>
      </ns0:c>
      <ns0:c r="R86" s="85" t="str">
        <ns0:f t="shared" si="4"/>
      </ns0:c>
      <ns0:c r="S86" s="85" t="str">
        <ns0:f t="shared" si="5">IF(AND(X86="Ready",ISNUMBER(L86)),L86*N86,"")</ns0:f>
      </ns0:c>
      <ns0:c r="T86" s="85" t="str">
        <ns0:f t="shared" si="6">IF(AND(X86="Ready",ISNUMBER(L86)),MAX(0,-M86)*N86,"")</ns0:f>
      </ns0:c>
      <ns0:c r="U86" s="85" t="str">
        <ns0:f t="shared" si="7"/>
      </ns0:c>
      <ns0:c r="V86" s="83" t="str">
        <ns0:f t="shared" si="8">IF(X86&lt;&gt;"Ready","",IF(ISNUMBER(L86),L86,K86))</ns0:f>
      </ns0:c>
      <ns0:c r="W86" s="85" t="str">
        <ns0:f t="shared" si="9"/>
      </ns0:c>
      <ns0:c r="X86" s="83" t="str">
        <ns0:f>IF(Products!I86="","",IF(Products!I86&lt;&gt;"Ready","Fix Products",IF(COUNTA(E86:F86,H86:J86,L86)&lt;&gt;COUNT(E86:F86,H86:J86,L86),"Numbers only",IF(MIN(E86:F86,H86:J86,L86)&lt;0,"No negatives",IF(AND(N(E86)&gt;0,NOT(ISNUMBER(F86))),"Add purchase total",IF(AND(N(E86)=0,N(F86)&gt;0),"Add received quantity",IF(D86+N(E86)-N(G86)-N(H86)-N(I86)-N(J86)&lt;0,"More out than in stock","Ready")))))))</ns0:f>
      </ns0:c>
      <ns0:c r="Y86" s="85" t="str">
        <ns0:f t="shared" si="10">IF(ISNUMBER(Q86),Q86*N86,"")</ns0:f>
      </ns0:c>
      <ns0:c r="Z86" s="239"/>
    </ns0:row>
    <ns0:row r="87" ht="15.75" customHeight="1">
      <ns0:c r="A87" s="83" t="str">
        <ns0:f>IF(Products!A87="","",Products!A87)</ns0:f>
      </ns0:c>
      <ns0:c r="B87" s="83" t="str">
        <ns0:f>IF(A87="","",Products!B87)</ns0:f>
      </ns0:c>
      <ns0:c r="C87" s="83" t="str">
        <ns0:f>IF(A87="","",Products!C87)</ns0:f>
      </ns0:c>
      <ns0:c r="D87" s="83" t="str">
        <ns0:f>IF(Products!I87="Ready",Products!G87,"")</ns0:f>
      </ns0:c>
      <ns0:c r="E87" s="226"/>
      <ns0:c r="F87" s="227"/>
      <ns0:c r="G87" s="83" t="str">
        <ns0:f>IF(Products!I87="Ready",N(Sales!C87),"")</ns0:f>
      </ns0:c>
      <ns0:c r="H87" s="226"/>
      <ns0:c r="I87" s="226"/>
      <ns0:c r="J87" s="226"/>
      <ns0:c r="K87" s="83" t="str">
        <ns0:f t="shared" si="1">IF(X87&lt;&gt;"Ready","",D87+N(E87)-N(G87)-N(H87)-N(I87)-N(J87))</ns0:f>
      </ns0:c>
      <ns0:c r="L87" s="226"/>
      <ns0:c r="M87" s="83" t="str">
        <ns0:f t="shared" si="2">IF(AND(X87="Ready",ISNUMBER(L87)),L87-K87,"")</ns0:f>
      </ns0:c>
      <ns0:c r="N87" s="85" t="str">
        <ns0:f>IF(X87&lt;&gt;"Ready","",IF(N(E87)&gt;0,(D87*Products!H87+F87)/(D87+E87),Products!H87))</ns0:f>
      </ns0:c>
      <ns0:c r="O87" s="83" t="str">
        <ns0:f>IF(X87="","",IF(X87&lt;&gt;"Ready",X87,IF(NOT(ISNUMBER(Products!E87)),"Set minimum",IF(V87&lt;=Products!E87,"Restock","OK"))))</ns0:f>
      </ns0:c>
      <ns0:c r="P87" s="83" t="str">
        <ns0:f t="shared" si="3"/>
      </ns0:c>
      <ns0:c r="Q87" s="83" t="str">
        <ns0:f>IF(O87&lt;&gt;"Restock","",MAX(0,IF(ISNUMBER(Products!F87),Products!F87,MAX(2*Products!E87,Products!E87+1))-V87))</ns0:f>
      </ns0:c>
      <ns0:c r="R87" s="85" t="str">
        <ns0:f t="shared" si="4"/>
      </ns0:c>
      <ns0:c r="S87" s="85" t="str">
        <ns0:f t="shared" si="5">IF(AND(X87="Ready",ISNUMBER(L87)),L87*N87,"")</ns0:f>
      </ns0:c>
      <ns0:c r="T87" s="85" t="str">
        <ns0:f t="shared" si="6">IF(AND(X87="Ready",ISNUMBER(L87)),MAX(0,-M87)*N87,"")</ns0:f>
      </ns0:c>
      <ns0:c r="U87" s="85" t="str">
        <ns0:f t="shared" si="7"/>
      </ns0:c>
      <ns0:c r="V87" s="83" t="str">
        <ns0:f t="shared" si="8">IF(X87&lt;&gt;"Ready","",IF(ISNUMBER(L87),L87,K87))</ns0:f>
      </ns0:c>
      <ns0:c r="W87" s="85" t="str">
        <ns0:f t="shared" si="9"/>
      </ns0:c>
      <ns0:c r="X87" s="83" t="str">
        <ns0:f>IF(Products!I87="","",IF(Products!I87&lt;&gt;"Ready","Fix Products",IF(COUNTA(E87:F87,H87:J87,L87)&lt;&gt;COUNT(E87:F87,H87:J87,L87),"Numbers only",IF(MIN(E87:F87,H87:J87,L87)&lt;0,"No negatives",IF(AND(N(E87)&gt;0,NOT(ISNUMBER(F87))),"Add purchase total",IF(AND(N(E87)=0,N(F87)&gt;0),"Add received quantity",IF(D87+N(E87)-N(G87)-N(H87)-N(I87)-N(J87)&lt;0,"More out than in stock","Ready")))))))</ns0:f>
      </ns0:c>
      <ns0:c r="Y87" s="85" t="str">
        <ns0:f t="shared" si="10">IF(ISNUMBER(Q87),Q87*N87,"")</ns0:f>
      </ns0:c>
      <ns0:c r="Z87" s="239"/>
    </ns0:row>
    <ns0:row r="88" ht="15.75" customHeight="1">
      <ns0:c r="A88" s="83" t="str">
        <ns0:f>IF(Products!A88="","",Products!A88)</ns0:f>
      </ns0:c>
      <ns0:c r="B88" s="83" t="str">
        <ns0:f>IF(A88="","",Products!B88)</ns0:f>
      </ns0:c>
      <ns0:c r="C88" s="83" t="str">
        <ns0:f>IF(A88="","",Products!C88)</ns0:f>
      </ns0:c>
      <ns0:c r="D88" s="83" t="str">
        <ns0:f>IF(Products!I88="Ready",Products!G88,"")</ns0:f>
      </ns0:c>
      <ns0:c r="E88" s="226"/>
      <ns0:c r="F88" s="227"/>
      <ns0:c r="G88" s="83" t="str">
        <ns0:f>IF(Products!I88="Ready",N(Sales!C88),"")</ns0:f>
      </ns0:c>
      <ns0:c r="H88" s="226"/>
      <ns0:c r="I88" s="226"/>
      <ns0:c r="J88" s="226"/>
      <ns0:c r="K88" s="83" t="str">
        <ns0:f t="shared" si="1">IF(X88&lt;&gt;"Ready","",D88+N(E88)-N(G88)-N(H88)-N(I88)-N(J88))</ns0:f>
      </ns0:c>
      <ns0:c r="L88" s="226"/>
      <ns0:c r="M88" s="83" t="str">
        <ns0:f t="shared" si="2">IF(AND(X88="Ready",ISNUMBER(L88)),L88-K88,"")</ns0:f>
      </ns0:c>
      <ns0:c r="N88" s="85" t="str">
        <ns0:f>IF(X88&lt;&gt;"Ready","",IF(N(E88)&gt;0,(D88*Products!H88+F88)/(D88+E88),Products!H88))</ns0:f>
      </ns0:c>
      <ns0:c r="O88" s="83" t="str">
        <ns0:f>IF(X88="","",IF(X88&lt;&gt;"Ready",X88,IF(NOT(ISNUMBER(Products!E88)),"Set minimum",IF(V88&lt;=Products!E88,"Restock","OK"))))</ns0:f>
      </ns0:c>
      <ns0:c r="P88" s="83" t="str">
        <ns0:f t="shared" si="3"/>
      </ns0:c>
      <ns0:c r="Q88" s="83" t="str">
        <ns0:f>IF(O88&lt;&gt;"Restock","",MAX(0,IF(ISNUMBER(Products!F88),Products!F88,MAX(2*Products!E88,Products!E88+1))-V88))</ns0:f>
      </ns0:c>
      <ns0:c r="R88" s="85" t="str">
        <ns0:f t="shared" si="4"/>
      </ns0:c>
      <ns0:c r="S88" s="85" t="str">
        <ns0:f t="shared" si="5">IF(AND(X88="Ready",ISNUMBER(L88)),L88*N88,"")</ns0:f>
      </ns0:c>
      <ns0:c r="T88" s="85" t="str">
        <ns0:f t="shared" si="6">IF(AND(X88="Ready",ISNUMBER(L88)),MAX(0,-M88)*N88,"")</ns0:f>
      </ns0:c>
      <ns0:c r="U88" s="85" t="str">
        <ns0:f t="shared" si="7"/>
      </ns0:c>
      <ns0:c r="V88" s="83" t="str">
        <ns0:f t="shared" si="8">IF(X88&lt;&gt;"Ready","",IF(ISNUMBER(L88),L88,K88))</ns0:f>
      </ns0:c>
      <ns0:c r="W88" s="85" t="str">
        <ns0:f t="shared" si="9"/>
      </ns0:c>
      <ns0:c r="X88" s="83" t="str">
        <ns0:f>IF(Products!I88="","",IF(Products!I88&lt;&gt;"Ready","Fix Products",IF(COUNTA(E88:F88,H88:J88,L88)&lt;&gt;COUNT(E88:F88,H88:J88,L88),"Numbers only",IF(MIN(E88:F88,H88:J88,L88)&lt;0,"No negatives",IF(AND(N(E88)&gt;0,NOT(ISNUMBER(F88))),"Add purchase total",IF(AND(N(E88)=0,N(F88)&gt;0),"Add received quantity",IF(D88+N(E88)-N(G88)-N(H88)-N(I88)-N(J88)&lt;0,"More out than in stock","Ready")))))))</ns0:f>
      </ns0:c>
      <ns0:c r="Y88" s="85" t="str">
        <ns0:f t="shared" si="10">IF(ISNUMBER(Q88),Q88*N88,"")</ns0:f>
      </ns0:c>
      <ns0:c r="Z88" s="239"/>
    </ns0:row>
    <ns0:row r="89" ht="15.75" customHeight="1">
      <ns0:c r="A89" s="83" t="str">
        <ns0:f>IF(Products!A89="","",Products!A89)</ns0:f>
      </ns0:c>
      <ns0:c r="B89" s="83" t="str">
        <ns0:f>IF(A89="","",Products!B89)</ns0:f>
      </ns0:c>
      <ns0:c r="C89" s="83" t="str">
        <ns0:f>IF(A89="","",Products!C89)</ns0:f>
      </ns0:c>
      <ns0:c r="D89" s="83" t="str">
        <ns0:f>IF(Products!I89="Ready",Products!G89,"")</ns0:f>
      </ns0:c>
      <ns0:c r="E89" s="226"/>
      <ns0:c r="F89" s="227"/>
      <ns0:c r="G89" s="83" t="str">
        <ns0:f>IF(Products!I89="Ready",N(Sales!C89),"")</ns0:f>
      </ns0:c>
      <ns0:c r="H89" s="226"/>
      <ns0:c r="I89" s="226"/>
      <ns0:c r="J89" s="226"/>
      <ns0:c r="K89" s="83" t="str">
        <ns0:f t="shared" si="1">IF(X89&lt;&gt;"Ready","",D89+N(E89)-N(G89)-N(H89)-N(I89)-N(J89))</ns0:f>
      </ns0:c>
      <ns0:c r="L89" s="226"/>
      <ns0:c r="M89" s="83" t="str">
        <ns0:f t="shared" si="2">IF(AND(X89="Ready",ISNUMBER(L89)),L89-K89,"")</ns0:f>
      </ns0:c>
      <ns0:c r="N89" s="85" t="str">
        <ns0:f>IF(X89&lt;&gt;"Ready","",IF(N(E89)&gt;0,(D89*Products!H89+F89)/(D89+E89),Products!H89))</ns0:f>
      </ns0:c>
      <ns0:c r="O89" s="83" t="str">
        <ns0:f>IF(X89="","",IF(X89&lt;&gt;"Ready",X89,IF(NOT(ISNUMBER(Products!E89)),"Set minimum",IF(V89&lt;=Products!E89,"Restock","OK"))))</ns0:f>
      </ns0:c>
      <ns0:c r="P89" s="83" t="str">
        <ns0:f t="shared" si="3"/>
      </ns0:c>
      <ns0:c r="Q89" s="83" t="str">
        <ns0:f>IF(O89&lt;&gt;"Restock","",MAX(0,IF(ISNUMBER(Products!F89),Products!F89,MAX(2*Products!E89,Products!E89+1))-V89))</ns0:f>
      </ns0:c>
      <ns0:c r="R89" s="85" t="str">
        <ns0:f t="shared" si="4"/>
      </ns0:c>
      <ns0:c r="S89" s="85" t="str">
        <ns0:f t="shared" si="5">IF(AND(X89="Ready",ISNUMBER(L89)),L89*N89,"")</ns0:f>
      </ns0:c>
      <ns0:c r="T89" s="85" t="str">
        <ns0:f t="shared" si="6">IF(AND(X89="Ready",ISNUMBER(L89)),MAX(0,-M89)*N89,"")</ns0:f>
      </ns0:c>
      <ns0:c r="U89" s="85" t="str">
        <ns0:f t="shared" si="7"/>
      </ns0:c>
      <ns0:c r="V89" s="83" t="str">
        <ns0:f t="shared" si="8">IF(X89&lt;&gt;"Ready","",IF(ISNUMBER(L89),L89,K89))</ns0:f>
      </ns0:c>
      <ns0:c r="W89" s="85" t="str">
        <ns0:f t="shared" si="9"/>
      </ns0:c>
      <ns0:c r="X89" s="83" t="str">
        <ns0:f>IF(Products!I89="","",IF(Products!I89&lt;&gt;"Ready","Fix Products",IF(COUNTA(E89:F89,H89:J89,L89)&lt;&gt;COUNT(E89:F89,H89:J89,L89),"Numbers only",IF(MIN(E89:F89,H89:J89,L89)&lt;0,"No negatives",IF(AND(N(E89)&gt;0,NOT(ISNUMBER(F89))),"Add purchase total",IF(AND(N(E89)=0,N(F89)&gt;0),"Add received quantity",IF(D89+N(E89)-N(G89)-N(H89)-N(I89)-N(J89)&lt;0,"More out than in stock","Ready")))))))</ns0:f>
      </ns0:c>
      <ns0:c r="Y89" s="85" t="str">
        <ns0:f t="shared" si="10">IF(ISNUMBER(Q89),Q89*N89,"")</ns0:f>
      </ns0:c>
      <ns0:c r="Z89" s="239"/>
    </ns0:row>
    <ns0:row r="90" ht="15.75" customHeight="1">
      <ns0:c r="A90" s="83" t="str">
        <ns0:f>IF(Products!A90="","",Products!A90)</ns0:f>
      </ns0:c>
      <ns0:c r="B90" s="83" t="str">
        <ns0:f>IF(A90="","",Products!B90)</ns0:f>
      </ns0:c>
      <ns0:c r="C90" s="83" t="str">
        <ns0:f>IF(A90="","",Products!C90)</ns0:f>
      </ns0:c>
      <ns0:c r="D90" s="83" t="str">
        <ns0:f>IF(Products!I90="Ready",Products!G90,"")</ns0:f>
      </ns0:c>
      <ns0:c r="E90" s="226"/>
      <ns0:c r="F90" s="227"/>
      <ns0:c r="G90" s="83" t="str">
        <ns0:f>IF(Products!I90="Ready",N(Sales!C90),"")</ns0:f>
      </ns0:c>
      <ns0:c r="H90" s="226"/>
      <ns0:c r="I90" s="226"/>
      <ns0:c r="J90" s="226"/>
      <ns0:c r="K90" s="83" t="str">
        <ns0:f t="shared" si="1">IF(X90&lt;&gt;"Ready","",D90+N(E90)-N(G90)-N(H90)-N(I90)-N(J90))</ns0:f>
      </ns0:c>
      <ns0:c r="L90" s="226"/>
      <ns0:c r="M90" s="83" t="str">
        <ns0:f t="shared" si="2">IF(AND(X90="Ready",ISNUMBER(L90)),L90-K90,"")</ns0:f>
      </ns0:c>
      <ns0:c r="N90" s="85" t="str">
        <ns0:f>IF(X90&lt;&gt;"Ready","",IF(N(E90)&gt;0,(D90*Products!H90+F90)/(D90+E90),Products!H90))</ns0:f>
      </ns0:c>
      <ns0:c r="O90" s="83" t="str">
        <ns0:f>IF(X90="","",IF(X90&lt;&gt;"Ready",X90,IF(NOT(ISNUMBER(Products!E90)),"Set minimum",IF(V90&lt;=Products!E90,"Restock","OK"))))</ns0:f>
      </ns0:c>
      <ns0:c r="P90" s="83" t="str">
        <ns0:f t="shared" si="3"/>
      </ns0:c>
      <ns0:c r="Q90" s="83" t="str">
        <ns0:f>IF(O90&lt;&gt;"Restock","",MAX(0,IF(ISNUMBER(Products!F90),Products!F90,MAX(2*Products!E90,Products!E90+1))-V90))</ns0:f>
      </ns0:c>
      <ns0:c r="R90" s="85" t="str">
        <ns0:f t="shared" si="4"/>
      </ns0:c>
      <ns0:c r="S90" s="85" t="str">
        <ns0:f t="shared" si="5">IF(AND(X90="Ready",ISNUMBER(L90)),L90*N90,"")</ns0:f>
      </ns0:c>
      <ns0:c r="T90" s="85" t="str">
        <ns0:f t="shared" si="6">IF(AND(X90="Ready",ISNUMBER(L90)),MAX(0,-M90)*N90,"")</ns0:f>
      </ns0:c>
      <ns0:c r="U90" s="85" t="str">
        <ns0:f t="shared" si="7"/>
      </ns0:c>
      <ns0:c r="V90" s="83" t="str">
        <ns0:f t="shared" si="8">IF(X90&lt;&gt;"Ready","",IF(ISNUMBER(L90),L90,K90))</ns0:f>
      </ns0:c>
      <ns0:c r="W90" s="85" t="str">
        <ns0:f t="shared" si="9"/>
      </ns0:c>
      <ns0:c r="X90" s="83" t="str">
        <ns0:f>IF(Products!I90="","",IF(Products!I90&lt;&gt;"Ready","Fix Products",IF(COUNTA(E90:F90,H90:J90,L90)&lt;&gt;COUNT(E90:F90,H90:J90,L90),"Numbers only",IF(MIN(E90:F90,H90:J90,L90)&lt;0,"No negatives",IF(AND(N(E90)&gt;0,NOT(ISNUMBER(F90))),"Add purchase total",IF(AND(N(E90)=0,N(F90)&gt;0),"Add received quantity",IF(D90+N(E90)-N(G90)-N(H90)-N(I90)-N(J90)&lt;0,"More out than in stock","Ready")))))))</ns0:f>
      </ns0:c>
      <ns0:c r="Y90" s="85" t="str">
        <ns0:f t="shared" si="10">IF(ISNUMBER(Q90),Q90*N90,"")</ns0:f>
      </ns0:c>
      <ns0:c r="Z90" s="239"/>
    </ns0:row>
    <ns0:row r="91" ht="15.75" customHeight="1">
      <ns0:c r="A91" s="83" t="str">
        <ns0:f>IF(Products!A91="","",Products!A91)</ns0:f>
      </ns0:c>
      <ns0:c r="B91" s="83" t="str">
        <ns0:f>IF(A91="","",Products!B91)</ns0:f>
      </ns0:c>
      <ns0:c r="C91" s="83" t="str">
        <ns0:f>IF(A91="","",Products!C91)</ns0:f>
      </ns0:c>
      <ns0:c r="D91" s="83" t="str">
        <ns0:f>IF(Products!I91="Ready",Products!G91,"")</ns0:f>
      </ns0:c>
      <ns0:c r="E91" s="226"/>
      <ns0:c r="F91" s="227"/>
      <ns0:c r="G91" s="83" t="str">
        <ns0:f>IF(Products!I91="Ready",N(Sales!C91),"")</ns0:f>
      </ns0:c>
      <ns0:c r="H91" s="226"/>
      <ns0:c r="I91" s="226"/>
      <ns0:c r="J91" s="226"/>
      <ns0:c r="K91" s="83" t="str">
        <ns0:f t="shared" si="1">IF(X91&lt;&gt;"Ready","",D91+N(E91)-N(G91)-N(H91)-N(I91)-N(J91))</ns0:f>
      </ns0:c>
      <ns0:c r="L91" s="226"/>
      <ns0:c r="M91" s="83" t="str">
        <ns0:f t="shared" si="2">IF(AND(X91="Ready",ISNUMBER(L91)),L91-K91,"")</ns0:f>
      </ns0:c>
      <ns0:c r="N91" s="85" t="str">
        <ns0:f>IF(X91&lt;&gt;"Ready","",IF(N(E91)&gt;0,(D91*Products!H91+F91)/(D91+E91),Products!H91))</ns0:f>
      </ns0:c>
      <ns0:c r="O91" s="83" t="str">
        <ns0:f>IF(X91="","",IF(X91&lt;&gt;"Ready",X91,IF(NOT(ISNUMBER(Products!E91)),"Set minimum",IF(V91&lt;=Products!E91,"Restock","OK"))))</ns0:f>
      </ns0:c>
      <ns0:c r="P91" s="83" t="str">
        <ns0:f t="shared" si="3"/>
      </ns0:c>
      <ns0:c r="Q91" s="83" t="str">
        <ns0:f>IF(O91&lt;&gt;"Restock","",MAX(0,IF(ISNUMBER(Products!F91),Products!F91,MAX(2*Products!E91,Products!E91+1))-V91))</ns0:f>
      </ns0:c>
      <ns0:c r="R91" s="85" t="str">
        <ns0:f t="shared" si="4"/>
      </ns0:c>
      <ns0:c r="S91" s="85" t="str">
        <ns0:f t="shared" si="5">IF(AND(X91="Ready",ISNUMBER(L91)),L91*N91,"")</ns0:f>
      </ns0:c>
      <ns0:c r="T91" s="85" t="str">
        <ns0:f t="shared" si="6">IF(AND(X91="Ready",ISNUMBER(L91)),MAX(0,-M91)*N91,"")</ns0:f>
      </ns0:c>
      <ns0:c r="U91" s="85" t="str">
        <ns0:f t="shared" si="7"/>
      </ns0:c>
      <ns0:c r="V91" s="83" t="str">
        <ns0:f t="shared" si="8">IF(X91&lt;&gt;"Ready","",IF(ISNUMBER(L91),L91,K91))</ns0:f>
      </ns0:c>
      <ns0:c r="W91" s="85" t="str">
        <ns0:f t="shared" si="9"/>
      </ns0:c>
      <ns0:c r="X91" s="83" t="str">
        <ns0:f>IF(Products!I91="","",IF(Products!I91&lt;&gt;"Ready","Fix Products",IF(COUNTA(E91:F91,H91:J91,L91)&lt;&gt;COUNT(E91:F91,H91:J91,L91),"Numbers only",IF(MIN(E91:F91,H91:J91,L91)&lt;0,"No negatives",IF(AND(N(E91)&gt;0,NOT(ISNUMBER(F91))),"Add purchase total",IF(AND(N(E91)=0,N(F91)&gt;0),"Add received quantity",IF(D91+N(E91)-N(G91)-N(H91)-N(I91)-N(J91)&lt;0,"More out than in stock","Ready")))))))</ns0:f>
      </ns0:c>
      <ns0:c r="Y91" s="85" t="str">
        <ns0:f t="shared" si="10">IF(ISNUMBER(Q91),Q91*N91,"")</ns0:f>
      </ns0:c>
      <ns0:c r="Z91" s="239"/>
    </ns0:row>
    <ns0:row r="92" ht="15.75" customHeight="1">
      <ns0:c r="A92" s="83" t="str">
        <ns0:f>IF(Products!A92="","",Products!A92)</ns0:f>
      </ns0:c>
      <ns0:c r="B92" s="83" t="str">
        <ns0:f>IF(A92="","",Products!B92)</ns0:f>
      </ns0:c>
      <ns0:c r="C92" s="83" t="str">
        <ns0:f>IF(A92="","",Products!C92)</ns0:f>
      </ns0:c>
      <ns0:c r="D92" s="83" t="str">
        <ns0:f>IF(Products!I92="Ready",Products!G92,"")</ns0:f>
      </ns0:c>
      <ns0:c r="E92" s="226"/>
      <ns0:c r="F92" s="227"/>
      <ns0:c r="G92" s="83" t="str">
        <ns0:f>IF(Products!I92="Ready",N(Sales!C92),"")</ns0:f>
      </ns0:c>
      <ns0:c r="H92" s="226"/>
      <ns0:c r="I92" s="226"/>
      <ns0:c r="J92" s="226"/>
      <ns0:c r="K92" s="83" t="str">
        <ns0:f t="shared" si="1">IF(X92&lt;&gt;"Ready","",D92+N(E92)-N(G92)-N(H92)-N(I92)-N(J92))</ns0:f>
      </ns0:c>
      <ns0:c r="L92" s="226"/>
      <ns0:c r="M92" s="83" t="str">
        <ns0:f t="shared" si="2">IF(AND(X92="Ready",ISNUMBER(L92)),L92-K92,"")</ns0:f>
      </ns0:c>
      <ns0:c r="N92" s="85" t="str">
        <ns0:f>IF(X92&lt;&gt;"Ready","",IF(N(E92)&gt;0,(D92*Products!H92+F92)/(D92+E92),Products!H92))</ns0:f>
      </ns0:c>
      <ns0:c r="O92" s="83" t="str">
        <ns0:f>IF(X92="","",IF(X92&lt;&gt;"Ready",X92,IF(NOT(ISNUMBER(Products!E92)),"Set minimum",IF(V92&lt;=Products!E92,"Restock","OK"))))</ns0:f>
      </ns0:c>
      <ns0:c r="P92" s="83" t="str">
        <ns0:f t="shared" si="3"/>
      </ns0:c>
      <ns0:c r="Q92" s="83" t="str">
        <ns0:f>IF(O92&lt;&gt;"Restock","",MAX(0,IF(ISNUMBER(Products!F92),Products!F92,MAX(2*Products!E92,Products!E92+1))-V92))</ns0:f>
      </ns0:c>
      <ns0:c r="R92" s="85" t="str">
        <ns0:f t="shared" si="4"/>
      </ns0:c>
      <ns0:c r="S92" s="85" t="str">
        <ns0:f t="shared" si="5">IF(AND(X92="Ready",ISNUMBER(L92)),L92*N92,"")</ns0:f>
      </ns0:c>
      <ns0:c r="T92" s="85" t="str">
        <ns0:f t="shared" si="6">IF(AND(X92="Ready",ISNUMBER(L92)),MAX(0,-M92)*N92,"")</ns0:f>
      </ns0:c>
      <ns0:c r="U92" s="85" t="str">
        <ns0:f t="shared" si="7"/>
      </ns0:c>
      <ns0:c r="V92" s="83" t="str">
        <ns0:f t="shared" si="8">IF(X92&lt;&gt;"Ready","",IF(ISNUMBER(L92),L92,K92))</ns0:f>
      </ns0:c>
      <ns0:c r="W92" s="85" t="str">
        <ns0:f t="shared" si="9"/>
      </ns0:c>
      <ns0:c r="X92" s="83" t="str">
        <ns0:f>IF(Products!I92="","",IF(Products!I92&lt;&gt;"Ready","Fix Products",IF(COUNTA(E92:F92,H92:J92,L92)&lt;&gt;COUNT(E92:F92,H92:J92,L92),"Numbers only",IF(MIN(E92:F92,H92:J92,L92)&lt;0,"No negatives",IF(AND(N(E92)&gt;0,NOT(ISNUMBER(F92))),"Add purchase total",IF(AND(N(E92)=0,N(F92)&gt;0),"Add received quantity",IF(D92+N(E92)-N(G92)-N(H92)-N(I92)-N(J92)&lt;0,"More out than in stock","Ready")))))))</ns0:f>
      </ns0:c>
      <ns0:c r="Y92" s="85" t="str">
        <ns0:f t="shared" si="10">IF(ISNUMBER(Q92),Q92*N92,"")</ns0:f>
      </ns0:c>
      <ns0:c r="Z92" s="239"/>
    </ns0:row>
    <ns0:row r="93" ht="15.75" customHeight="1">
      <ns0:c r="A93" s="83" t="str">
        <ns0:f>IF(Products!A93="","",Products!A93)</ns0:f>
      </ns0:c>
      <ns0:c r="B93" s="83" t="str">
        <ns0:f>IF(A93="","",Products!B93)</ns0:f>
      </ns0:c>
      <ns0:c r="C93" s="83" t="str">
        <ns0:f>IF(A93="","",Products!C93)</ns0:f>
      </ns0:c>
      <ns0:c r="D93" s="83" t="str">
        <ns0:f>IF(Products!I93="Ready",Products!G93,"")</ns0:f>
      </ns0:c>
      <ns0:c r="E93" s="226"/>
      <ns0:c r="F93" s="227"/>
      <ns0:c r="G93" s="83" t="str">
        <ns0:f>IF(Products!I93="Ready",N(Sales!C93),"")</ns0:f>
      </ns0:c>
      <ns0:c r="H93" s="226"/>
      <ns0:c r="I93" s="226"/>
      <ns0:c r="J93" s="226"/>
      <ns0:c r="K93" s="83" t="str">
        <ns0:f t="shared" si="1">IF(X93&lt;&gt;"Ready","",D93+N(E93)-N(G93)-N(H93)-N(I93)-N(J93))</ns0:f>
      </ns0:c>
      <ns0:c r="L93" s="226"/>
      <ns0:c r="M93" s="83" t="str">
        <ns0:f t="shared" si="2">IF(AND(X93="Ready",ISNUMBER(L93)),L93-K93,"")</ns0:f>
      </ns0:c>
      <ns0:c r="N93" s="85" t="str">
        <ns0:f>IF(X93&lt;&gt;"Ready","",IF(N(E93)&gt;0,(D93*Products!H93+F93)/(D93+E93),Products!H93))</ns0:f>
      </ns0:c>
      <ns0:c r="O93" s="83" t="str">
        <ns0:f>IF(X93="","",IF(X93&lt;&gt;"Ready",X93,IF(NOT(ISNUMBER(Products!E93)),"Set minimum",IF(V93&lt;=Products!E93,"Restock","OK"))))</ns0:f>
      </ns0:c>
      <ns0:c r="P93" s="83" t="str">
        <ns0:f t="shared" si="3"/>
      </ns0:c>
      <ns0:c r="Q93" s="83" t="str">
        <ns0:f>IF(O93&lt;&gt;"Restock","",MAX(0,IF(ISNUMBER(Products!F93),Products!F93,MAX(2*Products!E93,Products!E93+1))-V93))</ns0:f>
      </ns0:c>
      <ns0:c r="R93" s="85" t="str">
        <ns0:f t="shared" si="4"/>
      </ns0:c>
      <ns0:c r="S93" s="85" t="str">
        <ns0:f t="shared" si="5">IF(AND(X93="Ready",ISNUMBER(L93)),L93*N93,"")</ns0:f>
      </ns0:c>
      <ns0:c r="T93" s="85" t="str">
        <ns0:f t="shared" si="6">IF(AND(X93="Ready",ISNUMBER(L93)),MAX(0,-M93)*N93,"")</ns0:f>
      </ns0:c>
      <ns0:c r="U93" s="85" t="str">
        <ns0:f t="shared" si="7"/>
      </ns0:c>
      <ns0:c r="V93" s="83" t="str">
        <ns0:f t="shared" si="8">IF(X93&lt;&gt;"Ready","",IF(ISNUMBER(L93),L93,K93))</ns0:f>
      </ns0:c>
      <ns0:c r="W93" s="85" t="str">
        <ns0:f t="shared" si="9"/>
      </ns0:c>
      <ns0:c r="X93" s="83" t="str">
        <ns0:f>IF(Products!I93="","",IF(Products!I93&lt;&gt;"Ready","Fix Products",IF(COUNTA(E93:F93,H93:J93,L93)&lt;&gt;COUNT(E93:F93,H93:J93,L93),"Numbers only",IF(MIN(E93:F93,H93:J93,L93)&lt;0,"No negatives",IF(AND(N(E93)&gt;0,NOT(ISNUMBER(F93))),"Add purchase total",IF(AND(N(E93)=0,N(F93)&gt;0),"Add received quantity",IF(D93+N(E93)-N(G93)-N(H93)-N(I93)-N(J93)&lt;0,"More out than in stock","Ready")))))))</ns0:f>
      </ns0:c>
      <ns0:c r="Y93" s="85" t="str">
        <ns0:f t="shared" si="10">IF(ISNUMBER(Q93),Q93*N93,"")</ns0:f>
      </ns0:c>
      <ns0:c r="Z93" s="239"/>
    </ns0:row>
    <ns0:row r="94" ht="15.75" customHeight="1">
      <ns0:c r="A94" s="83" t="str">
        <ns0:f>IF(Products!A94="","",Products!A94)</ns0:f>
      </ns0:c>
      <ns0:c r="B94" s="83" t="str">
        <ns0:f>IF(A94="","",Products!B94)</ns0:f>
      </ns0:c>
      <ns0:c r="C94" s="83" t="str">
        <ns0:f>IF(A94="","",Products!C94)</ns0:f>
      </ns0:c>
      <ns0:c r="D94" s="83" t="str">
        <ns0:f>IF(Products!I94="Ready",Products!G94,"")</ns0:f>
      </ns0:c>
      <ns0:c r="E94" s="226"/>
      <ns0:c r="F94" s="227"/>
      <ns0:c r="G94" s="83" t="str">
        <ns0:f>IF(Products!I94="Ready",N(Sales!C94),"")</ns0:f>
      </ns0:c>
      <ns0:c r="H94" s="226"/>
      <ns0:c r="I94" s="226"/>
      <ns0:c r="J94" s="226"/>
      <ns0:c r="K94" s="83" t="str">
        <ns0:f t="shared" si="1">IF(X94&lt;&gt;"Ready","",D94+N(E94)-N(G94)-N(H94)-N(I94)-N(J94))</ns0:f>
      </ns0:c>
      <ns0:c r="L94" s="226"/>
      <ns0:c r="M94" s="83" t="str">
        <ns0:f t="shared" si="2">IF(AND(X94="Ready",ISNUMBER(L94)),L94-K94,"")</ns0:f>
      </ns0:c>
      <ns0:c r="N94" s="85" t="str">
        <ns0:f>IF(X94&lt;&gt;"Ready","",IF(N(E94)&gt;0,(D94*Products!H94+F94)/(D94+E94),Products!H94))</ns0:f>
      </ns0:c>
      <ns0:c r="O94" s="83" t="str">
        <ns0:f>IF(X94="","",IF(X94&lt;&gt;"Ready",X94,IF(NOT(ISNUMBER(Products!E94)),"Set minimum",IF(V94&lt;=Products!E94,"Restock","OK"))))</ns0:f>
      </ns0:c>
      <ns0:c r="P94" s="83" t="str">
        <ns0:f t="shared" si="3"/>
      </ns0:c>
      <ns0:c r="Q94" s="83" t="str">
        <ns0:f>IF(O94&lt;&gt;"Restock","",MAX(0,IF(ISNUMBER(Products!F94),Products!F94,MAX(2*Products!E94,Products!E94+1))-V94))</ns0:f>
      </ns0:c>
      <ns0:c r="R94" s="85" t="str">
        <ns0:f t="shared" si="4"/>
      </ns0:c>
      <ns0:c r="S94" s="85" t="str">
        <ns0:f t="shared" si="5">IF(AND(X94="Ready",ISNUMBER(L94)),L94*N94,"")</ns0:f>
      </ns0:c>
      <ns0:c r="T94" s="85" t="str">
        <ns0:f t="shared" si="6">IF(AND(X94="Ready",ISNUMBER(L94)),MAX(0,-M94)*N94,"")</ns0:f>
      </ns0:c>
      <ns0:c r="U94" s="85" t="str">
        <ns0:f t="shared" si="7"/>
      </ns0:c>
      <ns0:c r="V94" s="83" t="str">
        <ns0:f t="shared" si="8">IF(X94&lt;&gt;"Ready","",IF(ISNUMBER(L94),L94,K94))</ns0:f>
      </ns0:c>
      <ns0:c r="W94" s="85" t="str">
        <ns0:f t="shared" si="9"/>
      </ns0:c>
      <ns0:c r="X94" s="83" t="str">
        <ns0:f>IF(Products!I94="","",IF(Products!I94&lt;&gt;"Ready","Fix Products",IF(COUNTA(E94:F94,H94:J94,L94)&lt;&gt;COUNT(E94:F94,H94:J94,L94),"Numbers only",IF(MIN(E94:F94,H94:J94,L94)&lt;0,"No negatives",IF(AND(N(E94)&gt;0,NOT(ISNUMBER(F94))),"Add purchase total",IF(AND(N(E94)=0,N(F94)&gt;0),"Add received quantity",IF(D94+N(E94)-N(G94)-N(H94)-N(I94)-N(J94)&lt;0,"More out than in stock","Ready")))))))</ns0:f>
      </ns0:c>
      <ns0:c r="Y94" s="85" t="str">
        <ns0:f t="shared" si="10">IF(ISNUMBER(Q94),Q94*N94,"")</ns0:f>
      </ns0:c>
      <ns0:c r="Z94" s="239"/>
    </ns0:row>
    <ns0:row r="95" ht="15.75" customHeight="1">
      <ns0:c r="A95" s="83" t="str">
        <ns0:f>IF(Products!A95="","",Products!A95)</ns0:f>
      </ns0:c>
      <ns0:c r="B95" s="83" t="str">
        <ns0:f>IF(A95="","",Products!B95)</ns0:f>
      </ns0:c>
      <ns0:c r="C95" s="83" t="str">
        <ns0:f>IF(A95="","",Products!C95)</ns0:f>
      </ns0:c>
      <ns0:c r="D95" s="83" t="str">
        <ns0:f>IF(Products!I95="Ready",Products!G95,"")</ns0:f>
      </ns0:c>
      <ns0:c r="E95" s="226"/>
      <ns0:c r="F95" s="227"/>
      <ns0:c r="G95" s="83" t="str">
        <ns0:f>IF(Products!I95="Ready",N(Sales!C95),"")</ns0:f>
      </ns0:c>
      <ns0:c r="H95" s="226"/>
      <ns0:c r="I95" s="226"/>
      <ns0:c r="J95" s="226"/>
      <ns0:c r="K95" s="83" t="str">
        <ns0:f t="shared" si="1">IF(X95&lt;&gt;"Ready","",D95+N(E95)-N(G95)-N(H95)-N(I95)-N(J95))</ns0:f>
      </ns0:c>
      <ns0:c r="L95" s="226"/>
      <ns0:c r="M95" s="83" t="str">
        <ns0:f t="shared" si="2">IF(AND(X95="Ready",ISNUMBER(L95)),L95-K95,"")</ns0:f>
      </ns0:c>
      <ns0:c r="N95" s="85" t="str">
        <ns0:f>IF(X95&lt;&gt;"Ready","",IF(N(E95)&gt;0,(D95*Products!H95+F95)/(D95+E95),Products!H95))</ns0:f>
      </ns0:c>
      <ns0:c r="O95" s="83" t="str">
        <ns0:f>IF(X95="","",IF(X95&lt;&gt;"Ready",X95,IF(NOT(ISNUMBER(Products!E95)),"Set minimum",IF(V95&lt;=Products!E95,"Restock","OK"))))</ns0:f>
      </ns0:c>
      <ns0:c r="P95" s="83" t="str">
        <ns0:f t="shared" si="3"/>
      </ns0:c>
      <ns0:c r="Q95" s="83" t="str">
        <ns0:f>IF(O95&lt;&gt;"Restock","",MAX(0,IF(ISNUMBER(Products!F95),Products!F95,MAX(2*Products!E95,Products!E95+1))-V95))</ns0:f>
      </ns0:c>
      <ns0:c r="R95" s="85" t="str">
        <ns0:f t="shared" si="4"/>
      </ns0:c>
      <ns0:c r="S95" s="85" t="str">
        <ns0:f t="shared" si="5">IF(AND(X95="Ready",ISNUMBER(L95)),L95*N95,"")</ns0:f>
      </ns0:c>
      <ns0:c r="T95" s="85" t="str">
        <ns0:f t="shared" si="6">IF(AND(X95="Ready",ISNUMBER(L95)),MAX(0,-M95)*N95,"")</ns0:f>
      </ns0:c>
      <ns0:c r="U95" s="85" t="str">
        <ns0:f t="shared" si="7"/>
      </ns0:c>
      <ns0:c r="V95" s="83" t="str">
        <ns0:f t="shared" si="8">IF(X95&lt;&gt;"Ready","",IF(ISNUMBER(L95),L95,K95))</ns0:f>
      </ns0:c>
      <ns0:c r="W95" s="85" t="str">
        <ns0:f t="shared" si="9"/>
      </ns0:c>
      <ns0:c r="X95" s="83" t="str">
        <ns0:f>IF(Products!I95="","",IF(Products!I95&lt;&gt;"Ready","Fix Products",IF(COUNTA(E95:F95,H95:J95,L95)&lt;&gt;COUNT(E95:F95,H95:J95,L95),"Numbers only",IF(MIN(E95:F95,H95:J95,L95)&lt;0,"No negatives",IF(AND(N(E95)&gt;0,NOT(ISNUMBER(F95))),"Add purchase total",IF(AND(N(E95)=0,N(F95)&gt;0),"Add received quantity",IF(D95+N(E95)-N(G95)-N(H95)-N(I95)-N(J95)&lt;0,"More out than in stock","Ready")))))))</ns0:f>
      </ns0:c>
      <ns0:c r="Y95" s="85" t="str">
        <ns0:f t="shared" si="10">IF(ISNUMBER(Q95),Q95*N95,"")</ns0:f>
      </ns0:c>
      <ns0:c r="Z95" s="239"/>
    </ns0:row>
    <ns0:row r="96" ht="15.75" customHeight="1">
      <ns0:c r="A96" s="83" t="str">
        <ns0:f>IF(Products!A96="","",Products!A96)</ns0:f>
      </ns0:c>
      <ns0:c r="B96" s="83" t="str">
        <ns0:f>IF(A96="","",Products!B96)</ns0:f>
      </ns0:c>
      <ns0:c r="C96" s="83" t="str">
        <ns0:f>IF(A96="","",Products!C96)</ns0:f>
      </ns0:c>
      <ns0:c r="D96" s="83" t="str">
        <ns0:f>IF(Products!I96="Ready",Products!G96,"")</ns0:f>
      </ns0:c>
      <ns0:c r="E96" s="226"/>
      <ns0:c r="F96" s="227"/>
      <ns0:c r="G96" s="83" t="str">
        <ns0:f>IF(Products!I96="Ready",N(Sales!C96),"")</ns0:f>
      </ns0:c>
      <ns0:c r="H96" s="226"/>
      <ns0:c r="I96" s="226"/>
      <ns0:c r="J96" s="226"/>
      <ns0:c r="K96" s="83" t="str">
        <ns0:f t="shared" si="1">IF(X96&lt;&gt;"Ready","",D96+N(E96)-N(G96)-N(H96)-N(I96)-N(J96))</ns0:f>
      </ns0:c>
      <ns0:c r="L96" s="226"/>
      <ns0:c r="M96" s="83" t="str">
        <ns0:f t="shared" si="2">IF(AND(X96="Ready",ISNUMBER(L96)),L96-K96,"")</ns0:f>
      </ns0:c>
      <ns0:c r="N96" s="85" t="str">
        <ns0:f>IF(X96&lt;&gt;"Ready","",IF(N(E96)&gt;0,(D96*Products!H96+F96)/(D96+E96),Products!H96))</ns0:f>
      </ns0:c>
      <ns0:c r="O96" s="83" t="str">
        <ns0:f>IF(X96="","",IF(X96&lt;&gt;"Ready",X96,IF(NOT(ISNUMBER(Products!E96)),"Set minimum",IF(V96&lt;=Products!E96,"Restock","OK"))))</ns0:f>
      </ns0:c>
      <ns0:c r="P96" s="83" t="str">
        <ns0:f t="shared" si="3"/>
      </ns0:c>
      <ns0:c r="Q96" s="83" t="str">
        <ns0:f>IF(O96&lt;&gt;"Restock","",MAX(0,IF(ISNUMBER(Products!F96),Products!F96,MAX(2*Products!E96,Products!E96+1))-V96))</ns0:f>
      </ns0:c>
      <ns0:c r="R96" s="85" t="str">
        <ns0:f t="shared" si="4"/>
      </ns0:c>
      <ns0:c r="S96" s="85" t="str">
        <ns0:f t="shared" si="5">IF(AND(X96="Ready",ISNUMBER(L96)),L96*N96,"")</ns0:f>
      </ns0:c>
      <ns0:c r="T96" s="85" t="str">
        <ns0:f t="shared" si="6">IF(AND(X96="Ready",ISNUMBER(L96)),MAX(0,-M96)*N96,"")</ns0:f>
      </ns0:c>
      <ns0:c r="U96" s="85" t="str">
        <ns0:f t="shared" si="7"/>
      </ns0:c>
      <ns0:c r="V96" s="83" t="str">
        <ns0:f t="shared" si="8">IF(X96&lt;&gt;"Ready","",IF(ISNUMBER(L96),L96,K96))</ns0:f>
      </ns0:c>
      <ns0:c r="W96" s="85" t="str">
        <ns0:f t="shared" si="9"/>
      </ns0:c>
      <ns0:c r="X96" s="83" t="str">
        <ns0:f>IF(Products!I96="","",IF(Products!I96&lt;&gt;"Ready","Fix Products",IF(COUNTA(E96:F96,H96:J96,L96)&lt;&gt;COUNT(E96:F96,H96:J96,L96),"Numbers only",IF(MIN(E96:F96,H96:J96,L96)&lt;0,"No negatives",IF(AND(N(E96)&gt;0,NOT(ISNUMBER(F96))),"Add purchase total",IF(AND(N(E96)=0,N(F96)&gt;0),"Add received quantity",IF(D96+N(E96)-N(G96)-N(H96)-N(I96)-N(J96)&lt;0,"More out than in stock","Ready")))))))</ns0:f>
      </ns0:c>
      <ns0:c r="Y96" s="85" t="str">
        <ns0:f t="shared" si="10">IF(ISNUMBER(Q96),Q96*N96,"")</ns0:f>
      </ns0:c>
      <ns0:c r="Z96" s="239"/>
    </ns0:row>
    <ns0:row r="97" ht="15.75" customHeight="1">
      <ns0:c r="A97" s="83" t="str">
        <ns0:f>IF(Products!A97="","",Products!A97)</ns0:f>
      </ns0:c>
      <ns0:c r="B97" s="83" t="str">
        <ns0:f>IF(A97="","",Products!B97)</ns0:f>
      </ns0:c>
      <ns0:c r="C97" s="83" t="str">
        <ns0:f>IF(A97="","",Products!C97)</ns0:f>
      </ns0:c>
      <ns0:c r="D97" s="83" t="str">
        <ns0:f>IF(Products!I97="Ready",Products!G97,"")</ns0:f>
      </ns0:c>
      <ns0:c r="E97" s="226"/>
      <ns0:c r="F97" s="227"/>
      <ns0:c r="G97" s="83" t="str">
        <ns0:f>IF(Products!I97="Ready",N(Sales!C97),"")</ns0:f>
      </ns0:c>
      <ns0:c r="H97" s="226"/>
      <ns0:c r="I97" s="226"/>
      <ns0:c r="J97" s="226"/>
      <ns0:c r="K97" s="83" t="str">
        <ns0:f t="shared" si="1">IF(X97&lt;&gt;"Ready","",D97+N(E97)-N(G97)-N(H97)-N(I97)-N(J97))</ns0:f>
      </ns0:c>
      <ns0:c r="L97" s="226"/>
      <ns0:c r="M97" s="83" t="str">
        <ns0:f t="shared" si="2">IF(AND(X97="Ready",ISNUMBER(L97)),L97-K97,"")</ns0:f>
      </ns0:c>
      <ns0:c r="N97" s="85" t="str">
        <ns0:f>IF(X97&lt;&gt;"Ready","",IF(N(E97)&gt;0,(D97*Products!H97+F97)/(D97+E97),Products!H97))</ns0:f>
      </ns0:c>
      <ns0:c r="O97" s="83" t="str">
        <ns0:f>IF(X97="","",IF(X97&lt;&gt;"Ready",X97,IF(NOT(ISNUMBER(Products!E97)),"Set minimum",IF(V97&lt;=Products!E97,"Restock","OK"))))</ns0:f>
      </ns0:c>
      <ns0:c r="P97" s="83" t="str">
        <ns0:f t="shared" si="3"/>
      </ns0:c>
      <ns0:c r="Q97" s="83" t="str">
        <ns0:f>IF(O97&lt;&gt;"Restock","",MAX(0,IF(ISNUMBER(Products!F97),Products!F97,MAX(2*Products!E97,Products!E97+1))-V97))</ns0:f>
      </ns0:c>
      <ns0:c r="R97" s="85" t="str">
        <ns0:f t="shared" si="4"/>
      </ns0:c>
      <ns0:c r="S97" s="85" t="str">
        <ns0:f t="shared" si="5">IF(AND(X97="Ready",ISNUMBER(L97)),L97*N97,"")</ns0:f>
      </ns0:c>
      <ns0:c r="T97" s="85" t="str">
        <ns0:f t="shared" si="6">IF(AND(X97="Ready",ISNUMBER(L97)),MAX(0,-M97)*N97,"")</ns0:f>
      </ns0:c>
      <ns0:c r="U97" s="85" t="str">
        <ns0:f t="shared" si="7"/>
      </ns0:c>
      <ns0:c r="V97" s="83" t="str">
        <ns0:f t="shared" si="8">IF(X97&lt;&gt;"Ready","",IF(ISNUMBER(L97),L97,K97))</ns0:f>
      </ns0:c>
      <ns0:c r="W97" s="85" t="str">
        <ns0:f t="shared" si="9"/>
      </ns0:c>
      <ns0:c r="X97" s="83" t="str">
        <ns0:f>IF(Products!I97="","",IF(Products!I97&lt;&gt;"Ready","Fix Products",IF(COUNTA(E97:F97,H97:J97,L97)&lt;&gt;COUNT(E97:F97,H97:J97,L97),"Numbers only",IF(MIN(E97:F97,H97:J97,L97)&lt;0,"No negatives",IF(AND(N(E97)&gt;0,NOT(ISNUMBER(F97))),"Add purchase total",IF(AND(N(E97)=0,N(F97)&gt;0),"Add received quantity",IF(D97+N(E97)-N(G97)-N(H97)-N(I97)-N(J97)&lt;0,"More out than in stock","Ready")))))))</ns0:f>
      </ns0:c>
      <ns0:c r="Y97" s="85" t="str">
        <ns0:f t="shared" si="10">IF(ISNUMBER(Q97),Q97*N97,"")</ns0:f>
      </ns0:c>
      <ns0:c r="Z97" s="239"/>
    </ns0:row>
    <ns0:row r="98" ht="15.75" customHeight="1">
      <ns0:c r="A98" s="83" t="str">
        <ns0:f>IF(Products!A98="","",Products!A98)</ns0:f>
      </ns0:c>
      <ns0:c r="B98" s="83" t="str">
        <ns0:f>IF(A98="","",Products!B98)</ns0:f>
      </ns0:c>
      <ns0:c r="C98" s="83" t="str">
        <ns0:f>IF(A98="","",Products!C98)</ns0:f>
      </ns0:c>
      <ns0:c r="D98" s="83" t="str">
        <ns0:f>IF(Products!I98="Ready",Products!G98,"")</ns0:f>
      </ns0:c>
      <ns0:c r="E98" s="226"/>
      <ns0:c r="F98" s="227"/>
      <ns0:c r="G98" s="83" t="str">
        <ns0:f>IF(Products!I98="Ready",N(Sales!C98),"")</ns0:f>
      </ns0:c>
      <ns0:c r="H98" s="226"/>
      <ns0:c r="I98" s="226"/>
      <ns0:c r="J98" s="226"/>
      <ns0:c r="K98" s="83" t="str">
        <ns0:f t="shared" si="1">IF(X98&lt;&gt;"Ready","",D98+N(E98)-N(G98)-N(H98)-N(I98)-N(J98))</ns0:f>
      </ns0:c>
      <ns0:c r="L98" s="226"/>
      <ns0:c r="M98" s="83" t="str">
        <ns0:f t="shared" si="2">IF(AND(X98="Ready",ISNUMBER(L98)),L98-K98,"")</ns0:f>
      </ns0:c>
      <ns0:c r="N98" s="85" t="str">
        <ns0:f>IF(X98&lt;&gt;"Ready","",IF(N(E98)&gt;0,(D98*Products!H98+F98)/(D98+E98),Products!H98))</ns0:f>
      </ns0:c>
      <ns0:c r="O98" s="83" t="str">
        <ns0:f>IF(X98="","",IF(X98&lt;&gt;"Ready",X98,IF(NOT(ISNUMBER(Products!E98)),"Set minimum",IF(V98&lt;=Products!E98,"Restock","OK"))))</ns0:f>
      </ns0:c>
      <ns0:c r="P98" s="83" t="str">
        <ns0:f t="shared" si="3"/>
      </ns0:c>
      <ns0:c r="Q98" s="83" t="str">
        <ns0:f>IF(O98&lt;&gt;"Restock","",MAX(0,IF(ISNUMBER(Products!F98),Products!F98,MAX(2*Products!E98,Products!E98+1))-V98))</ns0:f>
      </ns0:c>
      <ns0:c r="R98" s="85" t="str">
        <ns0:f t="shared" si="4"/>
      </ns0:c>
      <ns0:c r="S98" s="85" t="str">
        <ns0:f t="shared" si="5">IF(AND(X98="Ready",ISNUMBER(L98)),L98*N98,"")</ns0:f>
      </ns0:c>
      <ns0:c r="T98" s="85" t="str">
        <ns0:f t="shared" si="6">IF(AND(X98="Ready",ISNUMBER(L98)),MAX(0,-M98)*N98,"")</ns0:f>
      </ns0:c>
      <ns0:c r="U98" s="85" t="str">
        <ns0:f t="shared" si="7"/>
      </ns0:c>
      <ns0:c r="V98" s="83" t="str">
        <ns0:f t="shared" si="8">IF(X98&lt;&gt;"Ready","",IF(ISNUMBER(L98),L98,K98))</ns0:f>
      </ns0:c>
      <ns0:c r="W98" s="85" t="str">
        <ns0:f t="shared" si="9"/>
      </ns0:c>
      <ns0:c r="X98" s="83" t="str">
        <ns0:f>IF(Products!I98="","",IF(Products!I98&lt;&gt;"Ready","Fix Products",IF(COUNTA(E98:F98,H98:J98,L98)&lt;&gt;COUNT(E98:F98,H98:J98,L98),"Numbers only",IF(MIN(E98:F98,H98:J98,L98)&lt;0,"No negatives",IF(AND(N(E98)&gt;0,NOT(ISNUMBER(F98))),"Add purchase total",IF(AND(N(E98)=0,N(F98)&gt;0),"Add received quantity",IF(D98+N(E98)-N(G98)-N(H98)-N(I98)-N(J98)&lt;0,"More out than in stock","Ready")))))))</ns0:f>
      </ns0:c>
      <ns0:c r="Y98" s="85" t="str">
        <ns0:f t="shared" si="10">IF(ISNUMBER(Q98),Q98*N98,"")</ns0:f>
      </ns0:c>
      <ns0:c r="Z98" s="239"/>
    </ns0:row>
    <ns0:row r="99" ht="15.75" customHeight="1">
      <ns0:c r="A99" s="83" t="str">
        <ns0:f>IF(Products!A99="","",Products!A99)</ns0:f>
      </ns0:c>
      <ns0:c r="B99" s="83" t="str">
        <ns0:f>IF(A99="","",Products!B99)</ns0:f>
      </ns0:c>
      <ns0:c r="C99" s="83" t="str">
        <ns0:f>IF(A99="","",Products!C99)</ns0:f>
      </ns0:c>
      <ns0:c r="D99" s="83" t="str">
        <ns0:f>IF(Products!I99="Ready",Products!G99,"")</ns0:f>
      </ns0:c>
      <ns0:c r="E99" s="226"/>
      <ns0:c r="F99" s="227"/>
      <ns0:c r="G99" s="83" t="str">
        <ns0:f>IF(Products!I99="Ready",N(Sales!C99),"")</ns0:f>
      </ns0:c>
      <ns0:c r="H99" s="226"/>
      <ns0:c r="I99" s="226"/>
      <ns0:c r="J99" s="226"/>
      <ns0:c r="K99" s="83" t="str">
        <ns0:f t="shared" si="1">IF(X99&lt;&gt;"Ready","",D99+N(E99)-N(G99)-N(H99)-N(I99)-N(J99))</ns0:f>
      </ns0:c>
      <ns0:c r="L99" s="226"/>
      <ns0:c r="M99" s="83" t="str">
        <ns0:f t="shared" si="2">IF(AND(X99="Ready",ISNUMBER(L99)),L99-K99,"")</ns0:f>
      </ns0:c>
      <ns0:c r="N99" s="85" t="str">
        <ns0:f>IF(X99&lt;&gt;"Ready","",IF(N(E99)&gt;0,(D99*Products!H99+F99)/(D99+E99),Products!H99))</ns0:f>
      </ns0:c>
      <ns0:c r="O99" s="83" t="str">
        <ns0:f>IF(X99="","",IF(X99&lt;&gt;"Ready",X99,IF(NOT(ISNUMBER(Products!E99)),"Set minimum",IF(V99&lt;=Products!E99,"Restock","OK"))))</ns0:f>
      </ns0:c>
      <ns0:c r="P99" s="83" t="str">
        <ns0:f t="shared" si="3"/>
      </ns0:c>
      <ns0:c r="Q99" s="83" t="str">
        <ns0:f>IF(O99&lt;&gt;"Restock","",MAX(0,IF(ISNUMBER(Products!F99),Products!F99,MAX(2*Products!E99,Products!E99+1))-V99))</ns0:f>
      </ns0:c>
      <ns0:c r="R99" s="85" t="str">
        <ns0:f t="shared" si="4"/>
      </ns0:c>
      <ns0:c r="S99" s="85" t="str">
        <ns0:f t="shared" si="5">IF(AND(X99="Ready",ISNUMBER(L99)),L99*N99,"")</ns0:f>
      </ns0:c>
      <ns0:c r="T99" s="85" t="str">
        <ns0:f t="shared" si="6">IF(AND(X99="Ready",ISNUMBER(L99)),MAX(0,-M99)*N99,"")</ns0:f>
      </ns0:c>
      <ns0:c r="U99" s="85" t="str">
        <ns0:f t="shared" si="7"/>
      </ns0:c>
      <ns0:c r="V99" s="83" t="str">
        <ns0:f t="shared" si="8">IF(X99&lt;&gt;"Ready","",IF(ISNUMBER(L99),L99,K99))</ns0:f>
      </ns0:c>
      <ns0:c r="W99" s="85" t="str">
        <ns0:f t="shared" si="9"/>
      </ns0:c>
      <ns0:c r="X99" s="83" t="str">
        <ns0:f>IF(Products!I99="","",IF(Products!I99&lt;&gt;"Ready","Fix Products",IF(COUNTA(E99:F99,H99:J99,L99)&lt;&gt;COUNT(E99:F99,H99:J99,L99),"Numbers only",IF(MIN(E99:F99,H99:J99,L99)&lt;0,"No negatives",IF(AND(N(E99)&gt;0,NOT(ISNUMBER(F99))),"Add purchase total",IF(AND(N(E99)=0,N(F99)&gt;0),"Add received quantity",IF(D99+N(E99)-N(G99)-N(H99)-N(I99)-N(J99)&lt;0,"More out than in stock","Ready")))))))</ns0:f>
      </ns0:c>
      <ns0:c r="Y99" s="85" t="str">
        <ns0:f t="shared" si="10">IF(ISNUMBER(Q99),Q99*N99,"")</ns0:f>
      </ns0:c>
      <ns0:c r="Z99" s="239"/>
    </ns0:row>
    <ns0:row r="100" ht="15.75" customHeight="1">
      <ns0:c r="A100" s="83" t="str">
        <ns0:f>IF(Products!A100="","",Products!A100)</ns0:f>
      </ns0:c>
      <ns0:c r="B100" s="83" t="str">
        <ns0:f>IF(A100="","",Products!B100)</ns0:f>
      </ns0:c>
      <ns0:c r="C100" s="83" t="str">
        <ns0:f>IF(A100="","",Products!C100)</ns0:f>
      </ns0:c>
      <ns0:c r="D100" s="83" t="str">
        <ns0:f>IF(Products!I100="Ready",Products!G100,"")</ns0:f>
      </ns0:c>
      <ns0:c r="E100" s="226"/>
      <ns0:c r="F100" s="227"/>
      <ns0:c r="G100" s="83" t="str">
        <ns0:f>IF(Products!I100="Ready",N(Sales!C100),"")</ns0:f>
      </ns0:c>
      <ns0:c r="H100" s="226"/>
      <ns0:c r="I100" s="226"/>
      <ns0:c r="J100" s="226"/>
      <ns0:c r="K100" s="83" t="str">
        <ns0:f t="shared" si="1">IF(X100&lt;&gt;"Ready","",D100+N(E100)-N(G100)-N(H100)-N(I100)-N(J100))</ns0:f>
      </ns0:c>
      <ns0:c r="L100" s="226"/>
      <ns0:c r="M100" s="83" t="str">
        <ns0:f t="shared" si="2">IF(AND(X100="Ready",ISNUMBER(L100)),L100-K100,"")</ns0:f>
      </ns0:c>
      <ns0:c r="N100" s="85" t="str">
        <ns0:f>IF(X100&lt;&gt;"Ready","",IF(N(E100)&gt;0,(D100*Products!H100+F100)/(D100+E100),Products!H100))</ns0:f>
      </ns0:c>
      <ns0:c r="O100" s="83" t="str">
        <ns0:f>IF(X100="","",IF(X100&lt;&gt;"Ready",X100,IF(NOT(ISNUMBER(Products!E100)),"Set minimum",IF(V100&lt;=Products!E100,"Restock","OK"))))</ns0:f>
      </ns0:c>
      <ns0:c r="P100" s="83" t="str">
        <ns0:f t="shared" si="3"/>
      </ns0:c>
      <ns0:c r="Q100" s="83" t="str">
        <ns0:f>IF(O100&lt;&gt;"Restock","",MAX(0,IF(ISNUMBER(Products!F100),Products!F100,MAX(2*Products!E100,Products!E100+1))-V100))</ns0:f>
      </ns0:c>
      <ns0:c r="R100" s="85" t="str">
        <ns0:f t="shared" si="4"/>
      </ns0:c>
      <ns0:c r="S100" s="85" t="str">
        <ns0:f t="shared" si="5">IF(AND(X100="Ready",ISNUMBER(L100)),L100*N100,"")</ns0:f>
      </ns0:c>
      <ns0:c r="T100" s="85" t="str">
        <ns0:f t="shared" si="6">IF(AND(X100="Ready",ISNUMBER(L100)),MAX(0,-M100)*N100,"")</ns0:f>
      </ns0:c>
      <ns0:c r="U100" s="85" t="str">
        <ns0:f t="shared" si="7"/>
      </ns0:c>
      <ns0:c r="V100" s="83" t="str">
        <ns0:f t="shared" si="8">IF(X100&lt;&gt;"Ready","",IF(ISNUMBER(L100),L100,K100))</ns0:f>
      </ns0:c>
      <ns0:c r="W100" s="85" t="str">
        <ns0:f t="shared" si="9"/>
      </ns0:c>
      <ns0:c r="X100" s="83" t="str">
        <ns0:f>IF(Products!I100="","",IF(Products!I100&lt;&gt;"Ready","Fix Products",IF(COUNTA(E100:F100,H100:J100,L100)&lt;&gt;COUNT(E100:F100,H100:J100,L100),"Numbers only",IF(MIN(E100:F100,H100:J100,L100)&lt;0,"No negatives",IF(AND(N(E100)&gt;0,NOT(ISNUMBER(F100))),"Add purchase total",IF(AND(N(E100)=0,N(F100)&gt;0),"Add received quantity",IF(D100+N(E100)-N(G100)-N(H100)-N(I100)-N(J100)&lt;0,"More out than in stock","Ready")))))))</ns0:f>
      </ns0:c>
      <ns0:c r="Y100" s="85" t="str">
        <ns0:f t="shared" si="10">IF(ISNUMBER(Q100),Q100*N100,"")</ns0:f>
      </ns0:c>
      <ns0:c r="Z100" s="239"/>
    </ns0:row>
    <ns0:row r="101" ht="15.75" customHeight="1">
      <ns0:c r="A101" s="83" t="str">
        <ns0:f>IF(Products!A101="","",Products!A101)</ns0:f>
      </ns0:c>
      <ns0:c r="B101" s="83" t="str">
        <ns0:f>IF(A101="","",Products!B101)</ns0:f>
      </ns0:c>
      <ns0:c r="C101" s="83" t="str">
        <ns0:f>IF(A101="","",Products!C101)</ns0:f>
      </ns0:c>
      <ns0:c r="D101" s="83" t="str">
        <ns0:f>IF(Products!I101="Ready",Products!G101,"")</ns0:f>
      </ns0:c>
      <ns0:c r="E101" s="226"/>
      <ns0:c r="F101" s="227"/>
      <ns0:c r="G101" s="83" t="str">
        <ns0:f>IF(Products!I101="Ready",N(Sales!C101),"")</ns0:f>
      </ns0:c>
      <ns0:c r="H101" s="226"/>
      <ns0:c r="I101" s="226"/>
      <ns0:c r="J101" s="226"/>
      <ns0:c r="K101" s="83" t="str">
        <ns0:f t="shared" si="1">IF(X101&lt;&gt;"Ready","",D101+N(E101)-N(G101)-N(H101)-N(I101)-N(J101))</ns0:f>
      </ns0:c>
      <ns0:c r="L101" s="226"/>
      <ns0:c r="M101" s="83" t="str">
        <ns0:f t="shared" si="2">IF(AND(X101="Ready",ISNUMBER(L101)),L101-K101,"")</ns0:f>
      </ns0:c>
      <ns0:c r="N101" s="85" t="str">
        <ns0:f>IF(X101&lt;&gt;"Ready","",IF(N(E101)&gt;0,(D101*Products!H101+F101)/(D101+E101),Products!H101))</ns0:f>
      </ns0:c>
      <ns0:c r="O101" s="83" t="str">
        <ns0:f>IF(X101="","",IF(X101&lt;&gt;"Ready",X101,IF(NOT(ISNUMBER(Products!E101)),"Set minimum",IF(V101&lt;=Products!E101,"Restock","OK"))))</ns0:f>
      </ns0:c>
      <ns0:c r="P101" s="83" t="str">
        <ns0:f t="shared" si="3"/>
      </ns0:c>
      <ns0:c r="Q101" s="83" t="str">
        <ns0:f>IF(O101&lt;&gt;"Restock","",MAX(0,IF(ISNUMBER(Products!F101),Products!F101,MAX(2*Products!E101,Products!E101+1))-V101))</ns0:f>
      </ns0:c>
      <ns0:c r="R101" s="85" t="str">
        <ns0:f t="shared" si="4"/>
      </ns0:c>
      <ns0:c r="S101" s="85" t="str">
        <ns0:f t="shared" si="5">IF(AND(X101="Ready",ISNUMBER(L101)),L101*N101,"")</ns0:f>
      </ns0:c>
      <ns0:c r="T101" s="85" t="str">
        <ns0:f t="shared" si="6">IF(AND(X101="Ready",ISNUMBER(L101)),MAX(0,-M101)*N101,"")</ns0:f>
      </ns0:c>
      <ns0:c r="U101" s="85" t="str">
        <ns0:f t="shared" si="7"/>
      </ns0:c>
      <ns0:c r="V101" s="83" t="str">
        <ns0:f t="shared" si="8">IF(X101&lt;&gt;"Ready","",IF(ISNUMBER(L101),L101,K101))</ns0:f>
      </ns0:c>
      <ns0:c r="W101" s="85" t="str">
        <ns0:f t="shared" si="9"/>
      </ns0:c>
      <ns0:c r="X101" s="83" t="str">
        <ns0:f>IF(Products!I101="","",IF(Products!I101&lt;&gt;"Ready","Fix Products",IF(COUNTA(E101:F101,H101:J101,L101)&lt;&gt;COUNT(E101:F101,H101:J101,L101),"Numbers only",IF(MIN(E101:F101,H101:J101,L101)&lt;0,"No negatives",IF(AND(N(E101)&gt;0,NOT(ISNUMBER(F101))),"Add purchase total",IF(AND(N(E101)=0,N(F101)&gt;0),"Add received quantity",IF(D101+N(E101)-N(G101)-N(H101)-N(I101)-N(J101)&lt;0,"More out than in stock","Ready")))))))</ns0:f>
      </ns0:c>
      <ns0:c r="Y101" s="85" t="str">
        <ns0:f t="shared" si="10">IF(ISNUMBER(Q101),Q101*N101,"")</ns0:f>
      </ns0:c>
      <ns0:c r="Z101" s="239"/>
    </ns0:row>
    <ns0:row r="102" ht="15.75" customHeight="1">
      <ns0:c r="A102" s="83" t="str">
        <ns0:f>IF(Products!A102="","",Products!A102)</ns0:f>
      </ns0:c>
      <ns0:c r="B102" s="83" t="str">
        <ns0:f>IF(A102="","",Products!B102)</ns0:f>
      </ns0:c>
      <ns0:c r="C102" s="83" t="str">
        <ns0:f>IF(A102="","",Products!C102)</ns0:f>
      </ns0:c>
      <ns0:c r="D102" s="83" t="str">
        <ns0:f>IF(Products!I102="Ready",Products!G102,"")</ns0:f>
      </ns0:c>
      <ns0:c r="E102" s="226"/>
      <ns0:c r="F102" s="227"/>
      <ns0:c r="G102" s="83" t="str">
        <ns0:f>IF(Products!I102="Ready",N(Sales!C102),"")</ns0:f>
      </ns0:c>
      <ns0:c r="H102" s="226"/>
      <ns0:c r="I102" s="226"/>
      <ns0:c r="J102" s="226"/>
      <ns0:c r="K102" s="83" t="str">
        <ns0:f t="shared" si="1">IF(X102&lt;&gt;"Ready","",D102+N(E102)-N(G102)-N(H102)-N(I102)-N(J102))</ns0:f>
      </ns0:c>
      <ns0:c r="L102" s="226"/>
      <ns0:c r="M102" s="83" t="str">
        <ns0:f t="shared" si="2">IF(AND(X102="Ready",ISNUMBER(L102)),L102-K102,"")</ns0:f>
      </ns0:c>
      <ns0:c r="N102" s="85" t="str">
        <ns0:f>IF(X102&lt;&gt;"Ready","",IF(N(E102)&gt;0,(D102*Products!H102+F102)/(D102+E102),Products!H102))</ns0:f>
      </ns0:c>
      <ns0:c r="O102" s="83" t="str">
        <ns0:f>IF(X102="","",IF(X102&lt;&gt;"Ready",X102,IF(NOT(ISNUMBER(Products!E102)),"Set minimum",IF(V102&lt;=Products!E102,"Restock","OK"))))</ns0:f>
      </ns0:c>
      <ns0:c r="P102" s="83" t="str">
        <ns0:f t="shared" si="3"/>
      </ns0:c>
      <ns0:c r="Q102" s="83" t="str">
        <ns0:f>IF(O102&lt;&gt;"Restock","",MAX(0,IF(ISNUMBER(Products!F102),Products!F102,MAX(2*Products!E102,Products!E102+1))-V102))</ns0:f>
      </ns0:c>
      <ns0:c r="R102" s="85" t="str">
        <ns0:f t="shared" si="4"/>
      </ns0:c>
      <ns0:c r="S102" s="85" t="str">
        <ns0:f t="shared" si="5">IF(AND(X102="Ready",ISNUMBER(L102)),L102*N102,"")</ns0:f>
      </ns0:c>
      <ns0:c r="T102" s="85" t="str">
        <ns0:f t="shared" si="6">IF(AND(X102="Ready",ISNUMBER(L102)),MAX(0,-M102)*N102,"")</ns0:f>
      </ns0:c>
      <ns0:c r="U102" s="85" t="str">
        <ns0:f t="shared" si="7"/>
      </ns0:c>
      <ns0:c r="V102" s="83" t="str">
        <ns0:f t="shared" si="8">IF(X102&lt;&gt;"Ready","",IF(ISNUMBER(L102),L102,K102))</ns0:f>
      </ns0:c>
      <ns0:c r="W102" s="85" t="str">
        <ns0:f t="shared" si="9"/>
      </ns0:c>
      <ns0:c r="X102" s="83" t="str">
        <ns0:f>IF(Products!I102="","",IF(Products!I102&lt;&gt;"Ready","Fix Products",IF(COUNTA(E102:F102,H102:J102,L102)&lt;&gt;COUNT(E102:F102,H102:J102,L102),"Numbers only",IF(MIN(E102:F102,H102:J102,L102)&lt;0,"No negatives",IF(AND(N(E102)&gt;0,NOT(ISNUMBER(F102))),"Add purchase total",IF(AND(N(E102)=0,N(F102)&gt;0),"Add received quantity",IF(D102+N(E102)-N(G102)-N(H102)-N(I102)-N(J102)&lt;0,"More out than in stock","Ready")))))))</ns0:f>
      </ns0:c>
      <ns0:c r="Y102" s="85" t="str">
        <ns0:f t="shared" si="10">IF(ISNUMBER(Q102),Q102*N102,"")</ns0:f>
      </ns0:c>
      <ns0:c r="Z102" s="239"/>
    </ns0:row>
    <ns0:row r="103" ht="15.75" customHeight="1">
      <ns0:c r="A103" s="83" t="str">
        <ns0:f>IF(Products!A103="","",Products!A103)</ns0:f>
      </ns0:c>
      <ns0:c r="B103" s="83" t="str">
        <ns0:f>IF(A103="","",Products!B103)</ns0:f>
      </ns0:c>
      <ns0:c r="C103" s="83" t="str">
        <ns0:f>IF(A103="","",Products!C103)</ns0:f>
      </ns0:c>
      <ns0:c r="D103" s="83" t="str">
        <ns0:f>IF(Products!I103="Ready",Products!G103,"")</ns0:f>
      </ns0:c>
      <ns0:c r="E103" s="226"/>
      <ns0:c r="F103" s="227"/>
      <ns0:c r="G103" s="83" t="str">
        <ns0:f>IF(Products!I103="Ready",N(Sales!C103),"")</ns0:f>
      </ns0:c>
      <ns0:c r="H103" s="226"/>
      <ns0:c r="I103" s="226"/>
      <ns0:c r="J103" s="226"/>
      <ns0:c r="K103" s="83" t="str">
        <ns0:f t="shared" si="1">IF(X103&lt;&gt;"Ready","",D103+N(E103)-N(G103)-N(H103)-N(I103)-N(J103))</ns0:f>
      </ns0:c>
      <ns0:c r="L103" s="226"/>
      <ns0:c r="M103" s="83" t="str">
        <ns0:f t="shared" si="2">IF(AND(X103="Ready",ISNUMBER(L103)),L103-K103,"")</ns0:f>
      </ns0:c>
      <ns0:c r="N103" s="85" t="str">
        <ns0:f>IF(X103&lt;&gt;"Ready","",IF(N(E103)&gt;0,(D103*Products!H103+F103)/(D103+E103),Products!H103))</ns0:f>
      </ns0:c>
      <ns0:c r="O103" s="83" t="str">
        <ns0:f>IF(X103="","",IF(X103&lt;&gt;"Ready",X103,IF(NOT(ISNUMBER(Products!E103)),"Set minimum",IF(V103&lt;=Products!E103,"Restock","OK"))))</ns0:f>
      </ns0:c>
      <ns0:c r="P103" s="83" t="str">
        <ns0:f t="shared" si="3"/>
      </ns0:c>
      <ns0:c r="Q103" s="83" t="str">
        <ns0:f>IF(O103&lt;&gt;"Restock","",MAX(0,IF(ISNUMBER(Products!F103),Products!F103,MAX(2*Products!E103,Products!E103+1))-V103))</ns0:f>
      </ns0:c>
      <ns0:c r="R103" s="85" t="str">
        <ns0:f t="shared" si="4"/>
      </ns0:c>
      <ns0:c r="S103" s="85" t="str">
        <ns0:f t="shared" si="5">IF(AND(X103="Ready",ISNUMBER(L103)),L103*N103,"")</ns0:f>
      </ns0:c>
      <ns0:c r="T103" s="85" t="str">
        <ns0:f t="shared" si="6">IF(AND(X103="Ready",ISNUMBER(L103)),MAX(0,-M103)*N103,"")</ns0:f>
      </ns0:c>
      <ns0:c r="U103" s="85" t="str">
        <ns0:f t="shared" si="7"/>
      </ns0:c>
      <ns0:c r="V103" s="83" t="str">
        <ns0:f t="shared" si="8">IF(X103&lt;&gt;"Ready","",IF(ISNUMBER(L103),L103,K103))</ns0:f>
      </ns0:c>
      <ns0:c r="W103" s="85" t="str">
        <ns0:f t="shared" si="9"/>
      </ns0:c>
      <ns0:c r="X103" s="83" t="str">
        <ns0:f>IF(Products!I103="","",IF(Products!I103&lt;&gt;"Ready","Fix Products",IF(COUNTA(E103:F103,H103:J103,L103)&lt;&gt;COUNT(E103:F103,H103:J103,L103),"Numbers only",IF(MIN(E103:F103,H103:J103,L103)&lt;0,"No negatives",IF(AND(N(E103)&gt;0,NOT(ISNUMBER(F103))),"Add purchase total",IF(AND(N(E103)=0,N(F103)&gt;0),"Add received quantity",IF(D103+N(E103)-N(G103)-N(H103)-N(I103)-N(J103)&lt;0,"More out than in stock","Ready")))))))</ns0:f>
      </ns0:c>
      <ns0:c r="Y103" s="85" t="str">
        <ns0:f t="shared" si="10">IF(ISNUMBER(Q103),Q103*N103,"")</ns0:f>
      </ns0:c>
      <ns0:c r="Z103" s="239"/>
    </ns0:row>
    <ns0:row r="104" ht="15.75" customHeight="1">
      <ns0:c r="A104" s="83" t="str">
        <ns0:f>IF(Products!A104="","",Products!A104)</ns0:f>
      </ns0:c>
      <ns0:c r="B104" s="83" t="str">
        <ns0:f>IF(A104="","",Products!B104)</ns0:f>
      </ns0:c>
      <ns0:c r="C104" s="83" t="str">
        <ns0:f>IF(A104="","",Products!C104)</ns0:f>
      </ns0:c>
      <ns0:c r="D104" s="83" t="str">
        <ns0:f>IF(Products!I104="Ready",Products!G104,"")</ns0:f>
      </ns0:c>
      <ns0:c r="E104" s="226"/>
      <ns0:c r="F104" s="227"/>
      <ns0:c r="G104" s="83" t="str">
        <ns0:f>IF(Products!I104="Ready",N(Sales!C104),"")</ns0:f>
      </ns0:c>
      <ns0:c r="H104" s="226"/>
      <ns0:c r="I104" s="226"/>
      <ns0:c r="J104" s="226"/>
      <ns0:c r="K104" s="83" t="str">
        <ns0:f t="shared" si="1">IF(X104&lt;&gt;"Ready","",D104+N(E104)-N(G104)-N(H104)-N(I104)-N(J104))</ns0:f>
      </ns0:c>
      <ns0:c r="L104" s="226"/>
      <ns0:c r="M104" s="83" t="str">
        <ns0:f t="shared" si="2">IF(AND(X104="Ready",ISNUMBER(L104)),L104-K104,"")</ns0:f>
      </ns0:c>
      <ns0:c r="N104" s="85" t="str">
        <ns0:f>IF(X104&lt;&gt;"Ready","",IF(N(E104)&gt;0,(D104*Products!H104+F104)/(D104+E104),Products!H104))</ns0:f>
      </ns0:c>
      <ns0:c r="O104" s="83" t="str">
        <ns0:f>IF(X104="","",IF(X104&lt;&gt;"Ready",X104,IF(NOT(ISNUMBER(Products!E104)),"Set minimum",IF(V104&lt;=Products!E104,"Restock","OK"))))</ns0:f>
      </ns0:c>
      <ns0:c r="P104" s="83" t="str">
        <ns0:f t="shared" si="3"/>
      </ns0:c>
      <ns0:c r="Q104" s="83" t="str">
        <ns0:f>IF(O104&lt;&gt;"Restock","",MAX(0,IF(ISNUMBER(Products!F104),Products!F104,MAX(2*Products!E104,Products!E104+1))-V104))</ns0:f>
      </ns0:c>
      <ns0:c r="R104" s="85" t="str">
        <ns0:f t="shared" si="4"/>
      </ns0:c>
      <ns0:c r="S104" s="85" t="str">
        <ns0:f t="shared" si="5">IF(AND(X104="Ready",ISNUMBER(L104)),L104*N104,"")</ns0:f>
      </ns0:c>
      <ns0:c r="T104" s="85" t="str">
        <ns0:f t="shared" si="6">IF(AND(X104="Ready",ISNUMBER(L104)),MAX(0,-M104)*N104,"")</ns0:f>
      </ns0:c>
      <ns0:c r="U104" s="85" t="str">
        <ns0:f t="shared" si="7"/>
      </ns0:c>
      <ns0:c r="V104" s="83" t="str">
        <ns0:f t="shared" si="8">IF(X104&lt;&gt;"Ready","",IF(ISNUMBER(L104),L104,K104))</ns0:f>
      </ns0:c>
      <ns0:c r="W104" s="85" t="str">
        <ns0:f t="shared" si="9"/>
      </ns0:c>
      <ns0:c r="X104" s="83" t="str">
        <ns0:f>IF(Products!I104="","",IF(Products!I104&lt;&gt;"Ready","Fix Products",IF(COUNTA(E104:F104,H104:J104,L104)&lt;&gt;COUNT(E104:F104,H104:J104,L104),"Numbers only",IF(MIN(E104:F104,H104:J104,L104)&lt;0,"No negatives",IF(AND(N(E104)&gt;0,NOT(ISNUMBER(F104))),"Add purchase total",IF(AND(N(E104)=0,N(F104)&gt;0),"Add received quantity",IF(D104+N(E104)-N(G104)-N(H104)-N(I104)-N(J104)&lt;0,"More out than in stock","Ready")))))))</ns0:f>
      </ns0:c>
      <ns0:c r="Y104" s="85" t="str">
        <ns0:f t="shared" si="10">IF(ISNUMBER(Q104),Q104*N104,"")</ns0:f>
      </ns0:c>
      <ns0:c r="Z104" s="239"/>
    </ns0:row>
    <ns0:row r="105" ht="15.75" customHeight="1">
      <ns0:c r="A105" s="83" t="str">
        <ns0:f>IF(Products!A105="","",Products!A105)</ns0:f>
      </ns0:c>
      <ns0:c r="B105" s="83" t="str">
        <ns0:f>IF(A105="","",Products!B105)</ns0:f>
      </ns0:c>
      <ns0:c r="C105" s="83" t="str">
        <ns0:f>IF(A105="","",Products!C105)</ns0:f>
      </ns0:c>
      <ns0:c r="D105" s="83" t="str">
        <ns0:f>IF(Products!I105="Ready",Products!G105,"")</ns0:f>
      </ns0:c>
      <ns0:c r="E105" s="226"/>
      <ns0:c r="F105" s="227"/>
      <ns0:c r="G105" s="83" t="str">
        <ns0:f>IF(Products!I105="Ready",N(Sales!C105),"")</ns0:f>
      </ns0:c>
      <ns0:c r="H105" s="226"/>
      <ns0:c r="I105" s="226"/>
      <ns0:c r="J105" s="226"/>
      <ns0:c r="K105" s="83" t="str">
        <ns0:f t="shared" si="1">IF(X105&lt;&gt;"Ready","",D105+N(E105)-N(G105)-N(H105)-N(I105)-N(J105))</ns0:f>
      </ns0:c>
      <ns0:c r="L105" s="226"/>
      <ns0:c r="M105" s="83" t="str">
        <ns0:f t="shared" si="2">IF(AND(X105="Ready",ISNUMBER(L105)),L105-K105,"")</ns0:f>
      </ns0:c>
      <ns0:c r="N105" s="85" t="str">
        <ns0:f>IF(X105&lt;&gt;"Ready","",IF(N(E105)&gt;0,(D105*Products!H105+F105)/(D105+E105),Products!H105))</ns0:f>
      </ns0:c>
      <ns0:c r="O105" s="83" t="str">
        <ns0:f>IF(X105="","",IF(X105&lt;&gt;"Ready",X105,IF(NOT(ISNUMBER(Products!E105)),"Set minimum",IF(V105&lt;=Products!E105,"Restock","OK"))))</ns0:f>
      </ns0:c>
      <ns0:c r="P105" s="83" t="str">
        <ns0:f t="shared" si="3"/>
      </ns0:c>
      <ns0:c r="Q105" s="83" t="str">
        <ns0:f>IF(O105&lt;&gt;"Restock","",MAX(0,IF(ISNUMBER(Products!F105),Products!F105,MAX(2*Products!E105,Products!E105+1))-V105))</ns0:f>
      </ns0:c>
      <ns0:c r="R105" s="85" t="str">
        <ns0:f t="shared" si="4"/>
      </ns0:c>
      <ns0:c r="S105" s="85" t="str">
        <ns0:f t="shared" si="5">IF(AND(X105="Ready",ISNUMBER(L105)),L105*N105,"")</ns0:f>
      </ns0:c>
      <ns0:c r="T105" s="85" t="str">
        <ns0:f t="shared" si="6">IF(AND(X105="Ready",ISNUMBER(L105)),MAX(0,-M105)*N105,"")</ns0:f>
      </ns0:c>
      <ns0:c r="U105" s="85" t="str">
        <ns0:f t="shared" si="7"/>
      </ns0:c>
      <ns0:c r="V105" s="83" t="str">
        <ns0:f t="shared" si="8">IF(X105&lt;&gt;"Ready","",IF(ISNUMBER(L105),L105,K105))</ns0:f>
      </ns0:c>
      <ns0:c r="W105" s="85" t="str">
        <ns0:f t="shared" si="9"/>
      </ns0:c>
      <ns0:c r="X105" s="83" t="str">
        <ns0:f>IF(Products!I105="","",IF(Products!I105&lt;&gt;"Ready","Fix Products",IF(COUNTA(E105:F105,H105:J105,L105)&lt;&gt;COUNT(E105:F105,H105:J105,L105),"Numbers only",IF(MIN(E105:F105,H105:J105,L105)&lt;0,"No negatives",IF(AND(N(E105)&gt;0,NOT(ISNUMBER(F105))),"Add purchase total",IF(AND(N(E105)=0,N(F105)&gt;0),"Add received quantity",IF(D105+N(E105)-N(G105)-N(H105)-N(I105)-N(J105)&lt;0,"More out than in stock","Ready")))))))</ns0:f>
      </ns0:c>
      <ns0:c r="Y105" s="85" t="str">
        <ns0:f t="shared" si="10">IF(ISNUMBER(Q105),Q105*N105,"")</ns0:f>
      </ns0:c>
      <ns0:c r="Z105" s="239"/>
    </ns0:row>
    <ns0:row r="106" ht="15.75" customHeight="1">
      <ns0:c r="A106" s="83" t="str">
        <ns0:f>IF(Products!A106="","",Products!A106)</ns0:f>
      </ns0:c>
      <ns0:c r="B106" s="83" t="str">
        <ns0:f>IF(A106="","",Products!B106)</ns0:f>
      </ns0:c>
      <ns0:c r="C106" s="83" t="str">
        <ns0:f>IF(A106="","",Products!C106)</ns0:f>
      </ns0:c>
      <ns0:c r="D106" s="83" t="str">
        <ns0:f>IF(Products!I106="Ready",Products!G106,"")</ns0:f>
      </ns0:c>
      <ns0:c r="E106" s="226"/>
      <ns0:c r="F106" s="227"/>
      <ns0:c r="G106" s="83" t="str">
        <ns0:f>IF(Products!I106="Ready",N(Sales!C106),"")</ns0:f>
      </ns0:c>
      <ns0:c r="H106" s="226"/>
      <ns0:c r="I106" s="226"/>
      <ns0:c r="J106" s="226"/>
      <ns0:c r="K106" s="83" t="str">
        <ns0:f t="shared" si="1">IF(X106&lt;&gt;"Ready","",D106+N(E106)-N(G106)-N(H106)-N(I106)-N(J106))</ns0:f>
      </ns0:c>
      <ns0:c r="L106" s="226"/>
      <ns0:c r="M106" s="83" t="str">
        <ns0:f t="shared" si="2">IF(AND(X106="Ready",ISNUMBER(L106)),L106-K106,"")</ns0:f>
      </ns0:c>
      <ns0:c r="N106" s="85" t="str">
        <ns0:f>IF(X106&lt;&gt;"Ready","",IF(N(E106)&gt;0,(D106*Products!H106+F106)/(D106+E106),Products!H106))</ns0:f>
      </ns0:c>
      <ns0:c r="O106" s="83" t="str">
        <ns0:f>IF(X106="","",IF(X106&lt;&gt;"Ready",X106,IF(NOT(ISNUMBER(Products!E106)),"Set minimum",IF(V106&lt;=Products!E106,"Restock","OK"))))</ns0:f>
      </ns0:c>
      <ns0:c r="P106" s="83" t="str">
        <ns0:f t="shared" si="3"/>
      </ns0:c>
      <ns0:c r="Q106" s="83" t="str">
        <ns0:f>IF(O106&lt;&gt;"Restock","",MAX(0,IF(ISNUMBER(Products!F106),Products!F106,MAX(2*Products!E106,Products!E106+1))-V106))</ns0:f>
      </ns0:c>
      <ns0:c r="R106" s="85" t="str">
        <ns0:f t="shared" si="4"/>
      </ns0:c>
      <ns0:c r="S106" s="85" t="str">
        <ns0:f t="shared" si="5">IF(AND(X106="Ready",ISNUMBER(L106)),L106*N106,"")</ns0:f>
      </ns0:c>
      <ns0:c r="T106" s="85" t="str">
        <ns0:f t="shared" si="6">IF(AND(X106="Ready",ISNUMBER(L106)),MAX(0,-M106)*N106,"")</ns0:f>
      </ns0:c>
      <ns0:c r="U106" s="85" t="str">
        <ns0:f t="shared" si="7"/>
      </ns0:c>
      <ns0:c r="V106" s="83" t="str">
        <ns0:f t="shared" si="8">IF(X106&lt;&gt;"Ready","",IF(ISNUMBER(L106),L106,K106))</ns0:f>
      </ns0:c>
      <ns0:c r="W106" s="85" t="str">
        <ns0:f t="shared" si="9"/>
      </ns0:c>
      <ns0:c r="X106" s="83" t="str">
        <ns0:f>IF(Products!I106="","",IF(Products!I106&lt;&gt;"Ready","Fix Products",IF(COUNTA(E106:F106,H106:J106,L106)&lt;&gt;COUNT(E106:F106,H106:J106,L106),"Numbers only",IF(MIN(E106:F106,H106:J106,L106)&lt;0,"No negatives",IF(AND(N(E106)&gt;0,NOT(ISNUMBER(F106))),"Add purchase total",IF(AND(N(E106)=0,N(F106)&gt;0),"Add received quantity",IF(D106+N(E106)-N(G106)-N(H106)-N(I106)-N(J106)&lt;0,"More out than in stock","Ready")))))))</ns0:f>
      </ns0:c>
      <ns0:c r="Y106" s="85" t="str">
        <ns0:f t="shared" si="10">IF(ISNUMBER(Q106),Q106*N106,"")</ns0:f>
      </ns0:c>
      <ns0:c r="Z106" s="239"/>
    </ns0:row>
    <ns0:row r="107" ht="15.75" customHeight="1">
      <ns0:c r="A107" s="83" t="str">
        <ns0:f>IF(Products!A107="","",Products!A107)</ns0:f>
      </ns0:c>
      <ns0:c r="B107" s="83" t="str">
        <ns0:f>IF(A107="","",Products!B107)</ns0:f>
      </ns0:c>
      <ns0:c r="C107" s="83" t="str">
        <ns0:f>IF(A107="","",Products!C107)</ns0:f>
      </ns0:c>
      <ns0:c r="D107" s="83" t="str">
        <ns0:f>IF(Products!I107="Ready",Products!G107,"")</ns0:f>
      </ns0:c>
      <ns0:c r="E107" s="226"/>
      <ns0:c r="F107" s="227"/>
      <ns0:c r="G107" s="83" t="str">
        <ns0:f>IF(Products!I107="Ready",N(Sales!C107),"")</ns0:f>
      </ns0:c>
      <ns0:c r="H107" s="226"/>
      <ns0:c r="I107" s="226"/>
      <ns0:c r="J107" s="226"/>
      <ns0:c r="K107" s="83" t="str">
        <ns0:f t="shared" si="1">IF(X107&lt;&gt;"Ready","",D107+N(E107)-N(G107)-N(H107)-N(I107)-N(J107))</ns0:f>
      </ns0:c>
      <ns0:c r="L107" s="226"/>
      <ns0:c r="M107" s="83" t="str">
        <ns0:f t="shared" si="2">IF(AND(X107="Ready",ISNUMBER(L107)),L107-K107,"")</ns0:f>
      </ns0:c>
      <ns0:c r="N107" s="85" t="str">
        <ns0:f>IF(X107&lt;&gt;"Ready","",IF(N(E107)&gt;0,(D107*Products!H107+F107)/(D107+E107),Products!H107))</ns0:f>
      </ns0:c>
      <ns0:c r="O107" s="83" t="str">
        <ns0:f>IF(X107="","",IF(X107&lt;&gt;"Ready",X107,IF(NOT(ISNUMBER(Products!E107)),"Set minimum",IF(V107&lt;=Products!E107,"Restock","OK"))))</ns0:f>
      </ns0:c>
      <ns0:c r="P107" s="83" t="str">
        <ns0:f t="shared" si="3"/>
      </ns0:c>
      <ns0:c r="Q107" s="83" t="str">
        <ns0:f>IF(O107&lt;&gt;"Restock","",MAX(0,IF(ISNUMBER(Products!F107),Products!F107,MAX(2*Products!E107,Products!E107+1))-V107))</ns0:f>
      </ns0:c>
      <ns0:c r="R107" s="85" t="str">
        <ns0:f t="shared" si="4"/>
      </ns0:c>
      <ns0:c r="S107" s="85" t="str">
        <ns0:f t="shared" si="5">IF(AND(X107="Ready",ISNUMBER(L107)),L107*N107,"")</ns0:f>
      </ns0:c>
      <ns0:c r="T107" s="85" t="str">
        <ns0:f t="shared" si="6">IF(AND(X107="Ready",ISNUMBER(L107)),MAX(0,-M107)*N107,"")</ns0:f>
      </ns0:c>
      <ns0:c r="U107" s="85" t="str">
        <ns0:f t="shared" si="7"/>
      </ns0:c>
      <ns0:c r="V107" s="83" t="str">
        <ns0:f t="shared" si="8">IF(X107&lt;&gt;"Ready","",IF(ISNUMBER(L107),L107,K107))</ns0:f>
      </ns0:c>
      <ns0:c r="W107" s="85" t="str">
        <ns0:f t="shared" si="9"/>
      </ns0:c>
      <ns0:c r="X107" s="83" t="str">
        <ns0:f>IF(Products!I107="","",IF(Products!I107&lt;&gt;"Ready","Fix Products",IF(COUNTA(E107:F107,H107:J107,L107)&lt;&gt;COUNT(E107:F107,H107:J107,L107),"Numbers only",IF(MIN(E107:F107,H107:J107,L107)&lt;0,"No negatives",IF(AND(N(E107)&gt;0,NOT(ISNUMBER(F107))),"Add purchase total",IF(AND(N(E107)=0,N(F107)&gt;0),"Add received quantity",IF(D107+N(E107)-N(G107)-N(H107)-N(I107)-N(J107)&lt;0,"More out than in stock","Ready")))))))</ns0:f>
      </ns0:c>
      <ns0:c r="Y107" s="85" t="str">
        <ns0:f t="shared" si="10">IF(ISNUMBER(Q107),Q107*N107,"")</ns0:f>
      </ns0:c>
      <ns0:c r="Z107" s="239"/>
    </ns0:row>
    <ns0:row r="108" ht="15.75" customHeight="1">
      <ns0:c r="A108" s="83" t="str">
        <ns0:f>IF(Products!A108="","",Products!A108)</ns0:f>
      </ns0:c>
      <ns0:c r="B108" s="83" t="str">
        <ns0:f>IF(A108="","",Products!B108)</ns0:f>
      </ns0:c>
      <ns0:c r="C108" s="83" t="str">
        <ns0:f>IF(A108="","",Products!C108)</ns0:f>
      </ns0:c>
      <ns0:c r="D108" s="83" t="str">
        <ns0:f>IF(Products!I108="Ready",Products!G108,"")</ns0:f>
      </ns0:c>
      <ns0:c r="E108" s="226"/>
      <ns0:c r="F108" s="227"/>
      <ns0:c r="G108" s="83" t="str">
        <ns0:f>IF(Products!I108="Ready",N(Sales!C108),"")</ns0:f>
      </ns0:c>
      <ns0:c r="H108" s="226"/>
      <ns0:c r="I108" s="226"/>
      <ns0:c r="J108" s="226"/>
      <ns0:c r="K108" s="83" t="str">
        <ns0:f t="shared" si="1">IF(X108&lt;&gt;"Ready","",D108+N(E108)-N(G108)-N(H108)-N(I108)-N(J108))</ns0:f>
      </ns0:c>
      <ns0:c r="L108" s="226"/>
      <ns0:c r="M108" s="83" t="str">
        <ns0:f t="shared" si="2">IF(AND(X108="Ready",ISNUMBER(L108)),L108-K108,"")</ns0:f>
      </ns0:c>
      <ns0:c r="N108" s="85" t="str">
        <ns0:f>IF(X108&lt;&gt;"Ready","",IF(N(E108)&gt;0,(D108*Products!H108+F108)/(D108+E108),Products!H108))</ns0:f>
      </ns0:c>
      <ns0:c r="O108" s="83" t="str">
        <ns0:f>IF(X108="","",IF(X108&lt;&gt;"Ready",X108,IF(NOT(ISNUMBER(Products!E108)),"Set minimum",IF(V108&lt;=Products!E108,"Restock","OK"))))</ns0:f>
      </ns0:c>
      <ns0:c r="P108" s="83" t="str">
        <ns0:f t="shared" si="3"/>
      </ns0:c>
      <ns0:c r="Q108" s="83" t="str">
        <ns0:f>IF(O108&lt;&gt;"Restock","",MAX(0,IF(ISNUMBER(Products!F108),Products!F108,MAX(2*Products!E108,Products!E108+1))-V108))</ns0:f>
      </ns0:c>
      <ns0:c r="R108" s="85" t="str">
        <ns0:f t="shared" si="4"/>
      </ns0:c>
      <ns0:c r="S108" s="85" t="str">
        <ns0:f t="shared" si="5">IF(AND(X108="Ready",ISNUMBER(L108)),L108*N108,"")</ns0:f>
      </ns0:c>
      <ns0:c r="T108" s="85" t="str">
        <ns0:f t="shared" si="6">IF(AND(X108="Ready",ISNUMBER(L108)),MAX(0,-M108)*N108,"")</ns0:f>
      </ns0:c>
      <ns0:c r="U108" s="85" t="str">
        <ns0:f t="shared" si="7"/>
      </ns0:c>
      <ns0:c r="V108" s="83" t="str">
        <ns0:f t="shared" si="8">IF(X108&lt;&gt;"Ready","",IF(ISNUMBER(L108),L108,K108))</ns0:f>
      </ns0:c>
      <ns0:c r="W108" s="85" t="str">
        <ns0:f t="shared" si="9"/>
      </ns0:c>
      <ns0:c r="X108" s="83" t="str">
        <ns0:f>IF(Products!I108="","",IF(Products!I108&lt;&gt;"Ready","Fix Products",IF(COUNTA(E108:F108,H108:J108,L108)&lt;&gt;COUNT(E108:F108,H108:J108,L108),"Numbers only",IF(MIN(E108:F108,H108:J108,L108)&lt;0,"No negatives",IF(AND(N(E108)&gt;0,NOT(ISNUMBER(F108))),"Add purchase total",IF(AND(N(E108)=0,N(F108)&gt;0),"Add received quantity",IF(D108+N(E108)-N(G108)-N(H108)-N(I108)-N(J108)&lt;0,"More out than in stock","Ready")))))))</ns0:f>
      </ns0:c>
      <ns0:c r="Y108" s="85" t="str">
        <ns0:f t="shared" si="10">IF(ISNUMBER(Q108),Q108*N108,"")</ns0:f>
      </ns0:c>
      <ns0:c r="Z108" s="239"/>
    </ns0:row>
    <ns0:row r="109" ht="15.75" customHeight="1">
      <ns0:c r="A109" s="83" t="str">
        <ns0:f>IF(Products!A109="","",Products!A109)</ns0:f>
      </ns0:c>
      <ns0:c r="B109" s="83" t="str">
        <ns0:f>IF(A109="","",Products!B109)</ns0:f>
      </ns0:c>
      <ns0:c r="C109" s="83" t="str">
        <ns0:f>IF(A109="","",Products!C109)</ns0:f>
      </ns0:c>
      <ns0:c r="D109" s="83" t="str">
        <ns0:f>IF(Products!I109="Ready",Products!G109,"")</ns0:f>
      </ns0:c>
      <ns0:c r="E109" s="226"/>
      <ns0:c r="F109" s="227"/>
      <ns0:c r="G109" s="83" t="str">
        <ns0:f>IF(Products!I109="Ready",N(Sales!C109),"")</ns0:f>
      </ns0:c>
      <ns0:c r="H109" s="226"/>
      <ns0:c r="I109" s="226"/>
      <ns0:c r="J109" s="226"/>
      <ns0:c r="K109" s="83" t="str">
        <ns0:f t="shared" si="1">IF(X109&lt;&gt;"Ready","",D109+N(E109)-N(G109)-N(H109)-N(I109)-N(J109))</ns0:f>
      </ns0:c>
      <ns0:c r="L109" s="226"/>
      <ns0:c r="M109" s="83" t="str">
        <ns0:f t="shared" si="2">IF(AND(X109="Ready",ISNUMBER(L109)),L109-K109,"")</ns0:f>
      </ns0:c>
      <ns0:c r="N109" s="85" t="str">
        <ns0:f>IF(X109&lt;&gt;"Ready","",IF(N(E109)&gt;0,(D109*Products!H109+F109)/(D109+E109),Products!H109))</ns0:f>
      </ns0:c>
      <ns0:c r="O109" s="83" t="str">
        <ns0:f>IF(X109="","",IF(X109&lt;&gt;"Ready",X109,IF(NOT(ISNUMBER(Products!E109)),"Set minimum",IF(V109&lt;=Products!E109,"Restock","OK"))))</ns0:f>
      </ns0:c>
      <ns0:c r="P109" s="83" t="str">
        <ns0:f t="shared" si="3"/>
      </ns0:c>
      <ns0:c r="Q109" s="83" t="str">
        <ns0:f>IF(O109&lt;&gt;"Restock","",MAX(0,IF(ISNUMBER(Products!F109),Products!F109,MAX(2*Products!E109,Products!E109+1))-V109))</ns0:f>
      </ns0:c>
      <ns0:c r="R109" s="85" t="str">
        <ns0:f t="shared" si="4"/>
      </ns0:c>
      <ns0:c r="S109" s="85" t="str">
        <ns0:f t="shared" si="5">IF(AND(X109="Ready",ISNUMBER(L109)),L109*N109,"")</ns0:f>
      </ns0:c>
      <ns0:c r="T109" s="85" t="str">
        <ns0:f t="shared" si="6">IF(AND(X109="Ready",ISNUMBER(L109)),MAX(0,-M109)*N109,"")</ns0:f>
      </ns0:c>
      <ns0:c r="U109" s="85" t="str">
        <ns0:f t="shared" si="7"/>
      </ns0:c>
      <ns0:c r="V109" s="83" t="str">
        <ns0:f t="shared" si="8">IF(X109&lt;&gt;"Ready","",IF(ISNUMBER(L109),L109,K109))</ns0:f>
      </ns0:c>
      <ns0:c r="W109" s="85" t="str">
        <ns0:f t="shared" si="9"/>
      </ns0:c>
      <ns0:c r="X109" s="83" t="str">
        <ns0:f>IF(Products!I109="","",IF(Products!I109&lt;&gt;"Ready","Fix Products",IF(COUNTA(E109:F109,H109:J109,L109)&lt;&gt;COUNT(E109:F109,H109:J109,L109),"Numbers only",IF(MIN(E109:F109,H109:J109,L109)&lt;0,"No negatives",IF(AND(N(E109)&gt;0,NOT(ISNUMBER(F109))),"Add purchase total",IF(AND(N(E109)=0,N(F109)&gt;0),"Add received quantity",IF(D109+N(E109)-N(G109)-N(H109)-N(I109)-N(J109)&lt;0,"More out than in stock","Ready")))))))</ns0:f>
      </ns0:c>
      <ns0:c r="Y109" s="85" t="str">
        <ns0:f t="shared" si="10">IF(ISNUMBER(Q109),Q109*N109,"")</ns0:f>
      </ns0:c>
      <ns0:c r="Z109" s="239"/>
    </ns0:row>
    <ns0:row r="110" ht="15.75" customHeight="1">
      <ns0:c r="A110" s="83" t="str">
        <ns0:f>IF(Products!A110="","",Products!A110)</ns0:f>
      </ns0:c>
      <ns0:c r="B110" s="83" t="str">
        <ns0:f>IF(A110="","",Products!B110)</ns0:f>
      </ns0:c>
      <ns0:c r="C110" s="83" t="str">
        <ns0:f>IF(A110="","",Products!C110)</ns0:f>
      </ns0:c>
      <ns0:c r="D110" s="83" t="str">
        <ns0:f>IF(Products!I110="Ready",Products!G110,"")</ns0:f>
      </ns0:c>
      <ns0:c r="E110" s="226"/>
      <ns0:c r="F110" s="227"/>
      <ns0:c r="G110" s="83" t="str">
        <ns0:f>IF(Products!I110="Ready",N(Sales!C110),"")</ns0:f>
      </ns0:c>
      <ns0:c r="H110" s="226"/>
      <ns0:c r="I110" s="226"/>
      <ns0:c r="J110" s="226"/>
      <ns0:c r="K110" s="83" t="str">
        <ns0:f t="shared" si="1">IF(X110&lt;&gt;"Ready","",D110+N(E110)-N(G110)-N(H110)-N(I110)-N(J110))</ns0:f>
      </ns0:c>
      <ns0:c r="L110" s="226"/>
      <ns0:c r="M110" s="83" t="str">
        <ns0:f t="shared" si="2">IF(AND(X110="Ready",ISNUMBER(L110)),L110-K110,"")</ns0:f>
      </ns0:c>
      <ns0:c r="N110" s="85" t="str">
        <ns0:f>IF(X110&lt;&gt;"Ready","",IF(N(E110)&gt;0,(D110*Products!H110+F110)/(D110+E110),Products!H110))</ns0:f>
      </ns0:c>
      <ns0:c r="O110" s="83" t="str">
        <ns0:f>IF(X110="","",IF(X110&lt;&gt;"Ready",X110,IF(NOT(ISNUMBER(Products!E110)),"Set minimum",IF(V110&lt;=Products!E110,"Restock","OK"))))</ns0:f>
      </ns0:c>
      <ns0:c r="P110" s="83" t="str">
        <ns0:f t="shared" si="3"/>
      </ns0:c>
      <ns0:c r="Q110" s="83" t="str">
        <ns0:f>IF(O110&lt;&gt;"Restock","",MAX(0,IF(ISNUMBER(Products!F110),Products!F110,MAX(2*Products!E110,Products!E110+1))-V110))</ns0:f>
      </ns0:c>
      <ns0:c r="R110" s="85" t="str">
        <ns0:f t="shared" si="4"/>
      </ns0:c>
      <ns0:c r="S110" s="85" t="str">
        <ns0:f t="shared" si="5">IF(AND(X110="Ready",ISNUMBER(L110)),L110*N110,"")</ns0:f>
      </ns0:c>
      <ns0:c r="T110" s="85" t="str">
        <ns0:f t="shared" si="6">IF(AND(X110="Ready",ISNUMBER(L110)),MAX(0,-M110)*N110,"")</ns0:f>
      </ns0:c>
      <ns0:c r="U110" s="85" t="str">
        <ns0:f t="shared" si="7"/>
      </ns0:c>
      <ns0:c r="V110" s="83" t="str">
        <ns0:f t="shared" si="8">IF(X110&lt;&gt;"Ready","",IF(ISNUMBER(L110),L110,K110))</ns0:f>
      </ns0:c>
      <ns0:c r="W110" s="85" t="str">
        <ns0:f t="shared" si="9"/>
      </ns0:c>
      <ns0:c r="X110" s="83" t="str">
        <ns0:f>IF(Products!I110="","",IF(Products!I110&lt;&gt;"Ready","Fix Products",IF(COUNTA(E110:F110,H110:J110,L110)&lt;&gt;COUNT(E110:F110,H110:J110,L110),"Numbers only",IF(MIN(E110:F110,H110:J110,L110)&lt;0,"No negatives",IF(AND(N(E110)&gt;0,NOT(ISNUMBER(F110))),"Add purchase total",IF(AND(N(E110)=0,N(F110)&gt;0),"Add received quantity",IF(D110+N(E110)-N(G110)-N(H110)-N(I110)-N(J110)&lt;0,"More out than in stock","Ready")))))))</ns0:f>
      </ns0:c>
      <ns0:c r="Y110" s="85" t="str">
        <ns0:f t="shared" si="10">IF(ISNUMBER(Q110),Q110*N110,"")</ns0:f>
      </ns0:c>
      <ns0:c r="Z110" s="239"/>
    </ns0:row>
    <ns0:row r="111" ht="15.75" customHeight="1">
      <ns0:c r="A111" s="83" t="str">
        <ns0:f>IF(Products!A111="","",Products!A111)</ns0:f>
      </ns0:c>
      <ns0:c r="B111" s="83" t="str">
        <ns0:f>IF(A111="","",Products!B111)</ns0:f>
      </ns0:c>
      <ns0:c r="C111" s="83" t="str">
        <ns0:f>IF(A111="","",Products!C111)</ns0:f>
      </ns0:c>
      <ns0:c r="D111" s="83" t="str">
        <ns0:f>IF(Products!I111="Ready",Products!G111,"")</ns0:f>
      </ns0:c>
      <ns0:c r="E111" s="226"/>
      <ns0:c r="F111" s="227"/>
      <ns0:c r="G111" s="83" t="str">
        <ns0:f>IF(Products!I111="Ready",N(Sales!C111),"")</ns0:f>
      </ns0:c>
      <ns0:c r="H111" s="226"/>
      <ns0:c r="I111" s="226"/>
      <ns0:c r="J111" s="226"/>
      <ns0:c r="K111" s="83" t="str">
        <ns0:f t="shared" si="1">IF(X111&lt;&gt;"Ready","",D111+N(E111)-N(G111)-N(H111)-N(I111)-N(J111))</ns0:f>
      </ns0:c>
      <ns0:c r="L111" s="226"/>
      <ns0:c r="M111" s="83" t="str">
        <ns0:f t="shared" si="2">IF(AND(X111="Ready",ISNUMBER(L111)),L111-K111,"")</ns0:f>
      </ns0:c>
      <ns0:c r="N111" s="85" t="str">
        <ns0:f>IF(X111&lt;&gt;"Ready","",IF(N(E111)&gt;0,(D111*Products!H111+F111)/(D111+E111),Products!H111))</ns0:f>
      </ns0:c>
      <ns0:c r="O111" s="83" t="str">
        <ns0:f>IF(X111="","",IF(X111&lt;&gt;"Ready",X111,IF(NOT(ISNUMBER(Products!E111)),"Set minimum",IF(V111&lt;=Products!E111,"Restock","OK"))))</ns0:f>
      </ns0:c>
      <ns0:c r="P111" s="83" t="str">
        <ns0:f t="shared" si="3"/>
      </ns0:c>
      <ns0:c r="Q111" s="83" t="str">
        <ns0:f>IF(O111&lt;&gt;"Restock","",MAX(0,IF(ISNUMBER(Products!F111),Products!F111,MAX(2*Products!E111,Products!E111+1))-V111))</ns0:f>
      </ns0:c>
      <ns0:c r="R111" s="85" t="str">
        <ns0:f t="shared" si="4"/>
      </ns0:c>
      <ns0:c r="S111" s="85" t="str">
        <ns0:f t="shared" si="5">IF(AND(X111="Ready",ISNUMBER(L111)),L111*N111,"")</ns0:f>
      </ns0:c>
      <ns0:c r="T111" s="85" t="str">
        <ns0:f t="shared" si="6">IF(AND(X111="Ready",ISNUMBER(L111)),MAX(0,-M111)*N111,"")</ns0:f>
      </ns0:c>
      <ns0:c r="U111" s="85" t="str">
        <ns0:f t="shared" si="7"/>
      </ns0:c>
      <ns0:c r="V111" s="83" t="str">
        <ns0:f t="shared" si="8">IF(X111&lt;&gt;"Ready","",IF(ISNUMBER(L111),L111,K111))</ns0:f>
      </ns0:c>
      <ns0:c r="W111" s="85" t="str">
        <ns0:f t="shared" si="9"/>
      </ns0:c>
      <ns0:c r="X111" s="83" t="str">
        <ns0:f>IF(Products!I111="","",IF(Products!I111&lt;&gt;"Ready","Fix Products",IF(COUNTA(E111:F111,H111:J111,L111)&lt;&gt;COUNT(E111:F111,H111:J111,L111),"Numbers only",IF(MIN(E111:F111,H111:J111,L111)&lt;0,"No negatives",IF(AND(N(E111)&gt;0,NOT(ISNUMBER(F111))),"Add purchase total",IF(AND(N(E111)=0,N(F111)&gt;0),"Add received quantity",IF(D111+N(E111)-N(G111)-N(H111)-N(I111)-N(J111)&lt;0,"More out than in stock","Ready")))))))</ns0:f>
      </ns0:c>
      <ns0:c r="Y111" s="85" t="str">
        <ns0:f t="shared" si="10">IF(ISNUMBER(Q111),Q111*N111,"")</ns0:f>
      </ns0:c>
      <ns0:c r="Z111" s="239"/>
    </ns0:row>
    <ns0:row r="112" ht="15.75" customHeight="1">
      <ns0:c r="A112" s="83" t="str">
        <ns0:f>IF(Products!A112="","",Products!A112)</ns0:f>
      </ns0:c>
      <ns0:c r="B112" s="83" t="str">
        <ns0:f>IF(A112="","",Products!B112)</ns0:f>
      </ns0:c>
      <ns0:c r="C112" s="83" t="str">
        <ns0:f>IF(A112="","",Products!C112)</ns0:f>
      </ns0:c>
      <ns0:c r="D112" s="83" t="str">
        <ns0:f>IF(Products!I112="Ready",Products!G112,"")</ns0:f>
      </ns0:c>
      <ns0:c r="E112" s="226"/>
      <ns0:c r="F112" s="227"/>
      <ns0:c r="G112" s="83" t="str">
        <ns0:f>IF(Products!I112="Ready",N(Sales!C112),"")</ns0:f>
      </ns0:c>
      <ns0:c r="H112" s="226"/>
      <ns0:c r="I112" s="226"/>
      <ns0:c r="J112" s="226"/>
      <ns0:c r="K112" s="83" t="str">
        <ns0:f t="shared" si="1">IF(X112&lt;&gt;"Ready","",D112+N(E112)-N(G112)-N(H112)-N(I112)-N(J112))</ns0:f>
      </ns0:c>
      <ns0:c r="L112" s="226"/>
      <ns0:c r="M112" s="83" t="str">
        <ns0:f t="shared" si="2">IF(AND(X112="Ready",ISNUMBER(L112)),L112-K112,"")</ns0:f>
      </ns0:c>
      <ns0:c r="N112" s="85" t="str">
        <ns0:f>IF(X112&lt;&gt;"Ready","",IF(N(E112)&gt;0,(D112*Products!H112+F112)/(D112+E112),Products!H112))</ns0:f>
      </ns0:c>
      <ns0:c r="O112" s="83" t="str">
        <ns0:f>IF(X112="","",IF(X112&lt;&gt;"Ready",X112,IF(NOT(ISNUMBER(Products!E112)),"Set minimum",IF(V112&lt;=Products!E112,"Restock","OK"))))</ns0:f>
      </ns0:c>
      <ns0:c r="P112" s="83" t="str">
        <ns0:f t="shared" si="3"/>
      </ns0:c>
      <ns0:c r="Q112" s="83" t="str">
        <ns0:f>IF(O112&lt;&gt;"Restock","",MAX(0,IF(ISNUMBER(Products!F112),Products!F112,MAX(2*Products!E112,Products!E112+1))-V112))</ns0:f>
      </ns0:c>
      <ns0:c r="R112" s="85" t="str">
        <ns0:f t="shared" si="4"/>
      </ns0:c>
      <ns0:c r="S112" s="85" t="str">
        <ns0:f t="shared" si="5">IF(AND(X112="Ready",ISNUMBER(L112)),L112*N112,"")</ns0:f>
      </ns0:c>
      <ns0:c r="T112" s="85" t="str">
        <ns0:f t="shared" si="6">IF(AND(X112="Ready",ISNUMBER(L112)),MAX(0,-M112)*N112,"")</ns0:f>
      </ns0:c>
      <ns0:c r="U112" s="85" t="str">
        <ns0:f t="shared" si="7"/>
      </ns0:c>
      <ns0:c r="V112" s="83" t="str">
        <ns0:f t="shared" si="8">IF(X112&lt;&gt;"Ready","",IF(ISNUMBER(L112),L112,K112))</ns0:f>
      </ns0:c>
      <ns0:c r="W112" s="85" t="str">
        <ns0:f t="shared" si="9"/>
      </ns0:c>
      <ns0:c r="X112" s="83" t="str">
        <ns0:f>IF(Products!I112="","",IF(Products!I112&lt;&gt;"Ready","Fix Products",IF(COUNTA(E112:F112,H112:J112,L112)&lt;&gt;COUNT(E112:F112,H112:J112,L112),"Numbers only",IF(MIN(E112:F112,H112:J112,L112)&lt;0,"No negatives",IF(AND(N(E112)&gt;0,NOT(ISNUMBER(F112))),"Add purchase total",IF(AND(N(E112)=0,N(F112)&gt;0),"Add received quantity",IF(D112+N(E112)-N(G112)-N(H112)-N(I112)-N(J112)&lt;0,"More out than in stock","Ready")))))))</ns0:f>
      </ns0:c>
      <ns0:c r="Y112" s="85" t="str">
        <ns0:f t="shared" si="10">IF(ISNUMBER(Q112),Q112*N112,"")</ns0:f>
      </ns0:c>
      <ns0:c r="Z112" s="239"/>
    </ns0:row>
    <ns0:row r="113" ht="15.75" customHeight="1">
      <ns0:c r="A113" s="83" t="str">
        <ns0:f>IF(Products!A113="","",Products!A113)</ns0:f>
      </ns0:c>
      <ns0:c r="B113" s="83" t="str">
        <ns0:f>IF(A113="","",Products!B113)</ns0:f>
      </ns0:c>
      <ns0:c r="C113" s="83" t="str">
        <ns0:f>IF(A113="","",Products!C113)</ns0:f>
      </ns0:c>
      <ns0:c r="D113" s="83" t="str">
        <ns0:f>IF(Products!I113="Ready",Products!G113,"")</ns0:f>
      </ns0:c>
      <ns0:c r="E113" s="226"/>
      <ns0:c r="F113" s="227"/>
      <ns0:c r="G113" s="83" t="str">
        <ns0:f>IF(Products!I113="Ready",N(Sales!C113),"")</ns0:f>
      </ns0:c>
      <ns0:c r="H113" s="226"/>
      <ns0:c r="I113" s="226"/>
      <ns0:c r="J113" s="226"/>
      <ns0:c r="K113" s="83" t="str">
        <ns0:f t="shared" si="1">IF(X113&lt;&gt;"Ready","",D113+N(E113)-N(G113)-N(H113)-N(I113)-N(J113))</ns0:f>
      </ns0:c>
      <ns0:c r="L113" s="226"/>
      <ns0:c r="M113" s="83" t="str">
        <ns0:f t="shared" si="2">IF(AND(X113="Ready",ISNUMBER(L113)),L113-K113,"")</ns0:f>
      </ns0:c>
      <ns0:c r="N113" s="85" t="str">
        <ns0:f>IF(X113&lt;&gt;"Ready","",IF(N(E113)&gt;0,(D113*Products!H113+F113)/(D113+E113),Products!H113))</ns0:f>
      </ns0:c>
      <ns0:c r="O113" s="83" t="str">
        <ns0:f>IF(X113="","",IF(X113&lt;&gt;"Ready",X113,IF(NOT(ISNUMBER(Products!E113)),"Set minimum",IF(V113&lt;=Products!E113,"Restock","OK"))))</ns0:f>
      </ns0:c>
      <ns0:c r="P113" s="83" t="str">
        <ns0:f t="shared" si="3"/>
      </ns0:c>
      <ns0:c r="Q113" s="83" t="str">
        <ns0:f>IF(O113&lt;&gt;"Restock","",MAX(0,IF(ISNUMBER(Products!F113),Products!F113,MAX(2*Products!E113,Products!E113+1))-V113))</ns0:f>
      </ns0:c>
      <ns0:c r="R113" s="85" t="str">
        <ns0:f t="shared" si="4"/>
      </ns0:c>
      <ns0:c r="S113" s="85" t="str">
        <ns0:f t="shared" si="5">IF(AND(X113="Ready",ISNUMBER(L113)),L113*N113,"")</ns0:f>
      </ns0:c>
      <ns0:c r="T113" s="85" t="str">
        <ns0:f t="shared" si="6">IF(AND(X113="Ready",ISNUMBER(L113)),MAX(0,-M113)*N113,"")</ns0:f>
      </ns0:c>
      <ns0:c r="U113" s="85" t="str">
        <ns0:f t="shared" si="7"/>
      </ns0:c>
      <ns0:c r="V113" s="83" t="str">
        <ns0:f t="shared" si="8">IF(X113&lt;&gt;"Ready","",IF(ISNUMBER(L113),L113,K113))</ns0:f>
      </ns0:c>
      <ns0:c r="W113" s="85" t="str">
        <ns0:f t="shared" si="9"/>
      </ns0:c>
      <ns0:c r="X113" s="83" t="str">
        <ns0:f>IF(Products!I113="","",IF(Products!I113&lt;&gt;"Ready","Fix Products",IF(COUNTA(E113:F113,H113:J113,L113)&lt;&gt;COUNT(E113:F113,H113:J113,L113),"Numbers only",IF(MIN(E113:F113,H113:J113,L113)&lt;0,"No negatives",IF(AND(N(E113)&gt;0,NOT(ISNUMBER(F113))),"Add purchase total",IF(AND(N(E113)=0,N(F113)&gt;0),"Add received quantity",IF(D113+N(E113)-N(G113)-N(H113)-N(I113)-N(J113)&lt;0,"More out than in stock","Ready")))))))</ns0:f>
      </ns0:c>
      <ns0:c r="Y113" s="85" t="str">
        <ns0:f t="shared" si="10">IF(ISNUMBER(Q113),Q113*N113,"")</ns0:f>
      </ns0:c>
      <ns0:c r="Z113" s="239"/>
    </ns0:row>
    <ns0:row r="114" ht="15.75" customHeight="1">
      <ns0:c r="A114" s="83" t="str">
        <ns0:f>IF(Products!A114="","",Products!A114)</ns0:f>
      </ns0:c>
      <ns0:c r="B114" s="83" t="str">
        <ns0:f>IF(A114="","",Products!B114)</ns0:f>
      </ns0:c>
      <ns0:c r="C114" s="83" t="str">
        <ns0:f>IF(A114="","",Products!C114)</ns0:f>
      </ns0:c>
      <ns0:c r="D114" s="83" t="str">
        <ns0:f>IF(Products!I114="Ready",Products!G114,"")</ns0:f>
      </ns0:c>
      <ns0:c r="E114" s="226"/>
      <ns0:c r="F114" s="227"/>
      <ns0:c r="G114" s="83" t="str">
        <ns0:f>IF(Products!I114="Ready",N(Sales!C114),"")</ns0:f>
      </ns0:c>
      <ns0:c r="H114" s="226"/>
      <ns0:c r="I114" s="226"/>
      <ns0:c r="J114" s="226"/>
      <ns0:c r="K114" s="83" t="str">
        <ns0:f t="shared" si="1">IF(X114&lt;&gt;"Ready","",D114+N(E114)-N(G114)-N(H114)-N(I114)-N(J114))</ns0:f>
      </ns0:c>
      <ns0:c r="L114" s="226"/>
      <ns0:c r="M114" s="83" t="str">
        <ns0:f t="shared" si="2">IF(AND(X114="Ready",ISNUMBER(L114)),L114-K114,"")</ns0:f>
      </ns0:c>
      <ns0:c r="N114" s="85" t="str">
        <ns0:f>IF(X114&lt;&gt;"Ready","",IF(N(E114)&gt;0,(D114*Products!H114+F114)/(D114+E114),Products!H114))</ns0:f>
      </ns0:c>
      <ns0:c r="O114" s="83" t="str">
        <ns0:f>IF(X114="","",IF(X114&lt;&gt;"Ready",X114,IF(NOT(ISNUMBER(Products!E114)),"Set minimum",IF(V114&lt;=Products!E114,"Restock","OK"))))</ns0:f>
      </ns0:c>
      <ns0:c r="P114" s="83" t="str">
        <ns0:f t="shared" si="3"/>
      </ns0:c>
      <ns0:c r="Q114" s="83" t="str">
        <ns0:f>IF(O114&lt;&gt;"Restock","",MAX(0,IF(ISNUMBER(Products!F114),Products!F114,MAX(2*Products!E114,Products!E114+1))-V114))</ns0:f>
      </ns0:c>
      <ns0:c r="R114" s="85" t="str">
        <ns0:f t="shared" si="4"/>
      </ns0:c>
      <ns0:c r="S114" s="85" t="str">
        <ns0:f t="shared" si="5">IF(AND(X114="Ready",ISNUMBER(L114)),L114*N114,"")</ns0:f>
      </ns0:c>
      <ns0:c r="T114" s="85" t="str">
        <ns0:f t="shared" si="6">IF(AND(X114="Ready",ISNUMBER(L114)),MAX(0,-M114)*N114,"")</ns0:f>
      </ns0:c>
      <ns0:c r="U114" s="85" t="str">
        <ns0:f t="shared" si="7"/>
      </ns0:c>
      <ns0:c r="V114" s="83" t="str">
        <ns0:f t="shared" si="8">IF(X114&lt;&gt;"Ready","",IF(ISNUMBER(L114),L114,K114))</ns0:f>
      </ns0:c>
      <ns0:c r="W114" s="85" t="str">
        <ns0:f t="shared" si="9"/>
      </ns0:c>
      <ns0:c r="X114" s="83" t="str">
        <ns0:f>IF(Products!I114="","",IF(Products!I114&lt;&gt;"Ready","Fix Products",IF(COUNTA(E114:F114,H114:J114,L114)&lt;&gt;COUNT(E114:F114,H114:J114,L114),"Numbers only",IF(MIN(E114:F114,H114:J114,L114)&lt;0,"No negatives",IF(AND(N(E114)&gt;0,NOT(ISNUMBER(F114))),"Add purchase total",IF(AND(N(E114)=0,N(F114)&gt;0),"Add received quantity",IF(D114+N(E114)-N(G114)-N(H114)-N(I114)-N(J114)&lt;0,"More out than in stock","Ready")))))))</ns0:f>
      </ns0:c>
      <ns0:c r="Y114" s="85" t="str">
        <ns0:f t="shared" si="10">IF(ISNUMBER(Q114),Q114*N114,"")</ns0:f>
      </ns0:c>
      <ns0:c r="Z114" s="239"/>
    </ns0:row>
    <ns0:row r="115" ht="15.75" customHeight="1">
      <ns0:c r="A115" s="83" t="str">
        <ns0:f>IF(Products!A115="","",Products!A115)</ns0:f>
      </ns0:c>
      <ns0:c r="B115" s="83" t="str">
        <ns0:f>IF(A115="","",Products!B115)</ns0:f>
      </ns0:c>
      <ns0:c r="C115" s="83" t="str">
        <ns0:f>IF(A115="","",Products!C115)</ns0:f>
      </ns0:c>
      <ns0:c r="D115" s="83" t="str">
        <ns0:f>IF(Products!I115="Ready",Products!G115,"")</ns0:f>
      </ns0:c>
      <ns0:c r="E115" s="226"/>
      <ns0:c r="F115" s="227"/>
      <ns0:c r="G115" s="83" t="str">
        <ns0:f>IF(Products!I115="Ready",N(Sales!C115),"")</ns0:f>
      </ns0:c>
      <ns0:c r="H115" s="226"/>
      <ns0:c r="I115" s="226"/>
      <ns0:c r="J115" s="226"/>
      <ns0:c r="K115" s="83" t="str">
        <ns0:f t="shared" si="1">IF(X115&lt;&gt;"Ready","",D115+N(E115)-N(G115)-N(H115)-N(I115)-N(J115))</ns0:f>
      </ns0:c>
      <ns0:c r="L115" s="226"/>
      <ns0:c r="M115" s="83" t="str">
        <ns0:f t="shared" si="2">IF(AND(X115="Ready",ISNUMBER(L115)),L115-K115,"")</ns0:f>
      </ns0:c>
      <ns0:c r="N115" s="85" t="str">
        <ns0:f>IF(X115&lt;&gt;"Ready","",IF(N(E115)&gt;0,(D115*Products!H115+F115)/(D115+E115),Products!H115))</ns0:f>
      </ns0:c>
      <ns0:c r="O115" s="83" t="str">
        <ns0:f>IF(X115="","",IF(X115&lt;&gt;"Ready",X115,IF(NOT(ISNUMBER(Products!E115)),"Set minimum",IF(V115&lt;=Products!E115,"Restock","OK"))))</ns0:f>
      </ns0:c>
      <ns0:c r="P115" s="83" t="str">
        <ns0:f t="shared" si="3"/>
      </ns0:c>
      <ns0:c r="Q115" s="83" t="str">
        <ns0:f>IF(O115&lt;&gt;"Restock","",MAX(0,IF(ISNUMBER(Products!F115),Products!F115,MAX(2*Products!E115,Products!E115+1))-V115))</ns0:f>
      </ns0:c>
      <ns0:c r="R115" s="85" t="str">
        <ns0:f t="shared" si="4"/>
      </ns0:c>
      <ns0:c r="S115" s="85" t="str">
        <ns0:f t="shared" si="5">IF(AND(X115="Ready",ISNUMBER(L115)),L115*N115,"")</ns0:f>
      </ns0:c>
      <ns0:c r="T115" s="85" t="str">
        <ns0:f t="shared" si="6">IF(AND(X115="Ready",ISNUMBER(L115)),MAX(0,-M115)*N115,"")</ns0:f>
      </ns0:c>
      <ns0:c r="U115" s="85" t="str">
        <ns0:f t="shared" si="7"/>
      </ns0:c>
      <ns0:c r="V115" s="83" t="str">
        <ns0:f t="shared" si="8">IF(X115&lt;&gt;"Ready","",IF(ISNUMBER(L115),L115,K115))</ns0:f>
      </ns0:c>
      <ns0:c r="W115" s="85" t="str">
        <ns0:f t="shared" si="9"/>
      </ns0:c>
      <ns0:c r="X115" s="83" t="str">
        <ns0:f>IF(Products!I115="","",IF(Products!I115&lt;&gt;"Ready","Fix Products",IF(COUNTA(E115:F115,H115:J115,L115)&lt;&gt;COUNT(E115:F115,H115:J115,L115),"Numbers only",IF(MIN(E115:F115,H115:J115,L115)&lt;0,"No negatives",IF(AND(N(E115)&gt;0,NOT(ISNUMBER(F115))),"Add purchase total",IF(AND(N(E115)=0,N(F115)&gt;0),"Add received quantity",IF(D115+N(E115)-N(G115)-N(H115)-N(I115)-N(J115)&lt;0,"More out than in stock","Ready")))))))</ns0:f>
      </ns0:c>
      <ns0:c r="Y115" s="85" t="str">
        <ns0:f t="shared" si="10">IF(ISNUMBER(Q115),Q115*N115,"")</ns0:f>
      </ns0:c>
      <ns0:c r="Z115" s="239"/>
    </ns0:row>
    <ns0:row r="116" ht="15.75" customHeight="1">
      <ns0:c r="A116" s="83" t="str">
        <ns0:f>IF(Products!A116="","",Products!A116)</ns0:f>
      </ns0:c>
      <ns0:c r="B116" s="83" t="str">
        <ns0:f>IF(A116="","",Products!B116)</ns0:f>
      </ns0:c>
      <ns0:c r="C116" s="83" t="str">
        <ns0:f>IF(A116="","",Products!C116)</ns0:f>
      </ns0:c>
      <ns0:c r="D116" s="83" t="str">
        <ns0:f>IF(Products!I116="Ready",Products!G116,"")</ns0:f>
      </ns0:c>
      <ns0:c r="E116" s="226"/>
      <ns0:c r="F116" s="227"/>
      <ns0:c r="G116" s="83" t="str">
        <ns0:f>IF(Products!I116="Ready",N(Sales!C116),"")</ns0:f>
      </ns0:c>
      <ns0:c r="H116" s="226"/>
      <ns0:c r="I116" s="226"/>
      <ns0:c r="J116" s="226"/>
      <ns0:c r="K116" s="83" t="str">
        <ns0:f t="shared" si="1">IF(X116&lt;&gt;"Ready","",D116+N(E116)-N(G116)-N(H116)-N(I116)-N(J116))</ns0:f>
      </ns0:c>
      <ns0:c r="L116" s="226"/>
      <ns0:c r="M116" s="83" t="str">
        <ns0:f t="shared" si="2">IF(AND(X116="Ready",ISNUMBER(L116)),L116-K116,"")</ns0:f>
      </ns0:c>
      <ns0:c r="N116" s="85" t="str">
        <ns0:f>IF(X116&lt;&gt;"Ready","",IF(N(E116)&gt;0,(D116*Products!H116+F116)/(D116+E116),Products!H116))</ns0:f>
      </ns0:c>
      <ns0:c r="O116" s="83" t="str">
        <ns0:f>IF(X116="","",IF(X116&lt;&gt;"Ready",X116,IF(NOT(ISNUMBER(Products!E116)),"Set minimum",IF(V116&lt;=Products!E116,"Restock","OK"))))</ns0:f>
      </ns0:c>
      <ns0:c r="P116" s="83" t="str">
        <ns0:f t="shared" si="3"/>
      </ns0:c>
      <ns0:c r="Q116" s="83" t="str">
        <ns0:f>IF(O116&lt;&gt;"Restock","",MAX(0,IF(ISNUMBER(Products!F116),Products!F116,MAX(2*Products!E116,Products!E116+1))-V116))</ns0:f>
      </ns0:c>
      <ns0:c r="R116" s="85" t="str">
        <ns0:f t="shared" si="4"/>
      </ns0:c>
      <ns0:c r="S116" s="85" t="str">
        <ns0:f t="shared" si="5">IF(AND(X116="Ready",ISNUMBER(L116)),L116*N116,"")</ns0:f>
      </ns0:c>
      <ns0:c r="T116" s="85" t="str">
        <ns0:f t="shared" si="6">IF(AND(X116="Ready",ISNUMBER(L116)),MAX(0,-M116)*N116,"")</ns0:f>
      </ns0:c>
      <ns0:c r="U116" s="85" t="str">
        <ns0:f t="shared" si="7"/>
      </ns0:c>
      <ns0:c r="V116" s="83" t="str">
        <ns0:f t="shared" si="8">IF(X116&lt;&gt;"Ready","",IF(ISNUMBER(L116),L116,K116))</ns0:f>
      </ns0:c>
      <ns0:c r="W116" s="85" t="str">
        <ns0:f t="shared" si="9"/>
      </ns0:c>
      <ns0:c r="X116" s="83" t="str">
        <ns0:f>IF(Products!I116="","",IF(Products!I116&lt;&gt;"Ready","Fix Products",IF(COUNTA(E116:F116,H116:J116,L116)&lt;&gt;COUNT(E116:F116,H116:J116,L116),"Numbers only",IF(MIN(E116:F116,H116:J116,L116)&lt;0,"No negatives",IF(AND(N(E116)&gt;0,NOT(ISNUMBER(F116))),"Add purchase total",IF(AND(N(E116)=0,N(F116)&gt;0),"Add received quantity",IF(D116+N(E116)-N(G116)-N(H116)-N(I116)-N(J116)&lt;0,"More out than in stock","Ready")))))))</ns0:f>
      </ns0:c>
      <ns0:c r="Y116" s="85" t="str">
        <ns0:f t="shared" si="10">IF(ISNUMBER(Q116),Q116*N116,"")</ns0:f>
      </ns0:c>
      <ns0:c r="Z116" s="239"/>
    </ns0:row>
    <ns0:row r="117" ht="15.75" customHeight="1">
      <ns0:c r="A117" s="83" t="str">
        <ns0:f>IF(Products!A117="","",Products!A117)</ns0:f>
      </ns0:c>
      <ns0:c r="B117" s="83" t="str">
        <ns0:f>IF(A117="","",Products!B117)</ns0:f>
      </ns0:c>
      <ns0:c r="C117" s="83" t="str">
        <ns0:f>IF(A117="","",Products!C117)</ns0:f>
      </ns0:c>
      <ns0:c r="D117" s="83" t="str">
        <ns0:f>IF(Products!I117="Ready",Products!G117,"")</ns0:f>
      </ns0:c>
      <ns0:c r="E117" s="226"/>
      <ns0:c r="F117" s="227"/>
      <ns0:c r="G117" s="83" t="str">
        <ns0:f>IF(Products!I117="Ready",N(Sales!C117),"")</ns0:f>
      </ns0:c>
      <ns0:c r="H117" s="226"/>
      <ns0:c r="I117" s="226"/>
      <ns0:c r="J117" s="226"/>
      <ns0:c r="K117" s="83" t="str">
        <ns0:f t="shared" si="1">IF(X117&lt;&gt;"Ready","",D117+N(E117)-N(G117)-N(H117)-N(I117)-N(J117))</ns0:f>
      </ns0:c>
      <ns0:c r="L117" s="226"/>
      <ns0:c r="M117" s="83" t="str">
        <ns0:f t="shared" si="2">IF(AND(X117="Ready",ISNUMBER(L117)),L117-K117,"")</ns0:f>
      </ns0:c>
      <ns0:c r="N117" s="85" t="str">
        <ns0:f>IF(X117&lt;&gt;"Ready","",IF(N(E117)&gt;0,(D117*Products!H117+F117)/(D117+E117),Products!H117))</ns0:f>
      </ns0:c>
      <ns0:c r="O117" s="83" t="str">
        <ns0:f>IF(X117="","",IF(X117&lt;&gt;"Ready",X117,IF(NOT(ISNUMBER(Products!E117)),"Set minimum",IF(V117&lt;=Products!E117,"Restock","OK"))))</ns0:f>
      </ns0:c>
      <ns0:c r="P117" s="83" t="str">
        <ns0:f t="shared" si="3"/>
      </ns0:c>
      <ns0:c r="Q117" s="83" t="str">
        <ns0:f>IF(O117&lt;&gt;"Restock","",MAX(0,IF(ISNUMBER(Products!F117),Products!F117,MAX(2*Products!E117,Products!E117+1))-V117))</ns0:f>
      </ns0:c>
      <ns0:c r="R117" s="85" t="str">
        <ns0:f t="shared" si="4"/>
      </ns0:c>
      <ns0:c r="S117" s="85" t="str">
        <ns0:f t="shared" si="5">IF(AND(X117="Ready",ISNUMBER(L117)),L117*N117,"")</ns0:f>
      </ns0:c>
      <ns0:c r="T117" s="85" t="str">
        <ns0:f t="shared" si="6">IF(AND(X117="Ready",ISNUMBER(L117)),MAX(0,-M117)*N117,"")</ns0:f>
      </ns0:c>
      <ns0:c r="U117" s="85" t="str">
        <ns0:f t="shared" si="7"/>
      </ns0:c>
      <ns0:c r="V117" s="83" t="str">
        <ns0:f t="shared" si="8">IF(X117&lt;&gt;"Ready","",IF(ISNUMBER(L117),L117,K117))</ns0:f>
      </ns0:c>
      <ns0:c r="W117" s="85" t="str">
        <ns0:f t="shared" si="9"/>
      </ns0:c>
      <ns0:c r="X117" s="83" t="str">
        <ns0:f>IF(Products!I117="","",IF(Products!I117&lt;&gt;"Ready","Fix Products",IF(COUNTA(E117:F117,H117:J117,L117)&lt;&gt;COUNT(E117:F117,H117:J117,L117),"Numbers only",IF(MIN(E117:F117,H117:J117,L117)&lt;0,"No negatives",IF(AND(N(E117)&gt;0,NOT(ISNUMBER(F117))),"Add purchase total",IF(AND(N(E117)=0,N(F117)&gt;0),"Add received quantity",IF(D117+N(E117)-N(G117)-N(H117)-N(I117)-N(J117)&lt;0,"More out than in stock","Ready")))))))</ns0:f>
      </ns0:c>
      <ns0:c r="Y117" s="85" t="str">
        <ns0:f t="shared" si="10">IF(ISNUMBER(Q117),Q117*N117,"")</ns0:f>
      </ns0:c>
      <ns0:c r="Z117" s="239"/>
    </ns0:row>
    <ns0:row r="118" ht="15.75" customHeight="1">
      <ns0:c r="A118" s="83" t="str">
        <ns0:f>IF(Products!A118="","",Products!A118)</ns0:f>
      </ns0:c>
      <ns0:c r="B118" s="83" t="str">
        <ns0:f>IF(A118="","",Products!B118)</ns0:f>
      </ns0:c>
      <ns0:c r="C118" s="83" t="str">
        <ns0:f>IF(A118="","",Products!C118)</ns0:f>
      </ns0:c>
      <ns0:c r="D118" s="83" t="str">
        <ns0:f>IF(Products!I118="Ready",Products!G118,"")</ns0:f>
      </ns0:c>
      <ns0:c r="E118" s="226"/>
      <ns0:c r="F118" s="227"/>
      <ns0:c r="G118" s="83" t="str">
        <ns0:f>IF(Products!I118="Ready",N(Sales!C118),"")</ns0:f>
      </ns0:c>
      <ns0:c r="H118" s="226"/>
      <ns0:c r="I118" s="226"/>
      <ns0:c r="J118" s="226"/>
      <ns0:c r="K118" s="83" t="str">
        <ns0:f t="shared" si="1">IF(X118&lt;&gt;"Ready","",D118+N(E118)-N(G118)-N(H118)-N(I118)-N(J118))</ns0:f>
      </ns0:c>
      <ns0:c r="L118" s="226"/>
      <ns0:c r="M118" s="83" t="str">
        <ns0:f t="shared" si="2">IF(AND(X118="Ready",ISNUMBER(L118)),L118-K118,"")</ns0:f>
      </ns0:c>
      <ns0:c r="N118" s="85" t="str">
        <ns0:f>IF(X118&lt;&gt;"Ready","",IF(N(E118)&gt;0,(D118*Products!H118+F118)/(D118+E118),Products!H118))</ns0:f>
      </ns0:c>
      <ns0:c r="O118" s="83" t="str">
        <ns0:f>IF(X118="","",IF(X118&lt;&gt;"Ready",X118,IF(NOT(ISNUMBER(Products!E118)),"Set minimum",IF(V118&lt;=Products!E118,"Restock","OK"))))</ns0:f>
      </ns0:c>
      <ns0:c r="P118" s="83" t="str">
        <ns0:f t="shared" si="3"/>
      </ns0:c>
      <ns0:c r="Q118" s="83" t="str">
        <ns0:f>IF(O118&lt;&gt;"Restock","",MAX(0,IF(ISNUMBER(Products!F118),Products!F118,MAX(2*Products!E118,Products!E118+1))-V118))</ns0:f>
      </ns0:c>
      <ns0:c r="R118" s="85" t="str">
        <ns0:f t="shared" si="4"/>
      </ns0:c>
      <ns0:c r="S118" s="85" t="str">
        <ns0:f t="shared" si="5">IF(AND(X118="Ready",ISNUMBER(L118)),L118*N118,"")</ns0:f>
      </ns0:c>
      <ns0:c r="T118" s="85" t="str">
        <ns0:f t="shared" si="6">IF(AND(X118="Ready",ISNUMBER(L118)),MAX(0,-M118)*N118,"")</ns0:f>
      </ns0:c>
      <ns0:c r="U118" s="85" t="str">
        <ns0:f t="shared" si="7"/>
      </ns0:c>
      <ns0:c r="V118" s="83" t="str">
        <ns0:f t="shared" si="8">IF(X118&lt;&gt;"Ready","",IF(ISNUMBER(L118),L118,K118))</ns0:f>
      </ns0:c>
      <ns0:c r="W118" s="85" t="str">
        <ns0:f t="shared" si="9"/>
      </ns0:c>
      <ns0:c r="X118" s="83" t="str">
        <ns0:f>IF(Products!I118="","",IF(Products!I118&lt;&gt;"Ready","Fix Products",IF(COUNTA(E118:F118,H118:J118,L118)&lt;&gt;COUNT(E118:F118,H118:J118,L118),"Numbers only",IF(MIN(E118:F118,H118:J118,L118)&lt;0,"No negatives",IF(AND(N(E118)&gt;0,NOT(ISNUMBER(F118))),"Add purchase total",IF(AND(N(E118)=0,N(F118)&gt;0),"Add received quantity",IF(D118+N(E118)-N(G118)-N(H118)-N(I118)-N(J118)&lt;0,"More out than in stock","Ready")))))))</ns0:f>
      </ns0:c>
      <ns0:c r="Y118" s="85" t="str">
        <ns0:f t="shared" si="10">IF(ISNUMBER(Q118),Q118*N118,"")</ns0:f>
      </ns0:c>
      <ns0:c r="Z118" s="239"/>
    </ns0:row>
    <ns0:row r="119" ht="15.75" customHeight="1">
      <ns0:c r="A119" s="83" t="str">
        <ns0:f>IF(Products!A119="","",Products!A119)</ns0:f>
      </ns0:c>
      <ns0:c r="B119" s="83" t="str">
        <ns0:f>IF(A119="","",Products!B119)</ns0:f>
      </ns0:c>
      <ns0:c r="C119" s="83" t="str">
        <ns0:f>IF(A119="","",Products!C119)</ns0:f>
      </ns0:c>
      <ns0:c r="D119" s="83" t="str">
        <ns0:f>IF(Products!I119="Ready",Products!G119,"")</ns0:f>
      </ns0:c>
      <ns0:c r="E119" s="226"/>
      <ns0:c r="F119" s="227"/>
      <ns0:c r="G119" s="83" t="str">
        <ns0:f>IF(Products!I119="Ready",N(Sales!C119),"")</ns0:f>
      </ns0:c>
      <ns0:c r="H119" s="226"/>
      <ns0:c r="I119" s="226"/>
      <ns0:c r="J119" s="226"/>
      <ns0:c r="K119" s="83" t="str">
        <ns0:f t="shared" si="1">IF(X119&lt;&gt;"Ready","",D119+N(E119)-N(G119)-N(H119)-N(I119)-N(J119))</ns0:f>
      </ns0:c>
      <ns0:c r="L119" s="226"/>
      <ns0:c r="M119" s="83" t="str">
        <ns0:f t="shared" si="2">IF(AND(X119="Ready",ISNUMBER(L119)),L119-K119,"")</ns0:f>
      </ns0:c>
      <ns0:c r="N119" s="85" t="str">
        <ns0:f>IF(X119&lt;&gt;"Ready","",IF(N(E119)&gt;0,(D119*Products!H119+F119)/(D119+E119),Products!H119))</ns0:f>
      </ns0:c>
      <ns0:c r="O119" s="83" t="str">
        <ns0:f>IF(X119="","",IF(X119&lt;&gt;"Ready",X119,IF(NOT(ISNUMBER(Products!E119)),"Set minimum",IF(V119&lt;=Products!E119,"Restock","OK"))))</ns0:f>
      </ns0:c>
      <ns0:c r="P119" s="83" t="str">
        <ns0:f t="shared" si="3"/>
      </ns0:c>
      <ns0:c r="Q119" s="83" t="str">
        <ns0:f>IF(O119&lt;&gt;"Restock","",MAX(0,IF(ISNUMBER(Products!F119),Products!F119,MAX(2*Products!E119,Products!E119+1))-V119))</ns0:f>
      </ns0:c>
      <ns0:c r="R119" s="85" t="str">
        <ns0:f t="shared" si="4"/>
      </ns0:c>
      <ns0:c r="S119" s="85" t="str">
        <ns0:f t="shared" si="5">IF(AND(X119="Ready",ISNUMBER(L119)),L119*N119,"")</ns0:f>
      </ns0:c>
      <ns0:c r="T119" s="85" t="str">
        <ns0:f t="shared" si="6">IF(AND(X119="Ready",ISNUMBER(L119)),MAX(0,-M119)*N119,"")</ns0:f>
      </ns0:c>
      <ns0:c r="U119" s="85" t="str">
        <ns0:f t="shared" si="7"/>
      </ns0:c>
      <ns0:c r="V119" s="83" t="str">
        <ns0:f t="shared" si="8">IF(X119&lt;&gt;"Ready","",IF(ISNUMBER(L119),L119,K119))</ns0:f>
      </ns0:c>
      <ns0:c r="W119" s="85" t="str">
        <ns0:f t="shared" si="9"/>
      </ns0:c>
      <ns0:c r="X119" s="83" t="str">
        <ns0:f>IF(Products!I119="","",IF(Products!I119&lt;&gt;"Ready","Fix Products",IF(COUNTA(E119:F119,H119:J119,L119)&lt;&gt;COUNT(E119:F119,H119:J119,L119),"Numbers only",IF(MIN(E119:F119,H119:J119,L119)&lt;0,"No negatives",IF(AND(N(E119)&gt;0,NOT(ISNUMBER(F119))),"Add purchase total",IF(AND(N(E119)=0,N(F119)&gt;0),"Add received quantity",IF(D119+N(E119)-N(G119)-N(H119)-N(I119)-N(J119)&lt;0,"More out than in stock","Ready")))))))</ns0:f>
      </ns0:c>
      <ns0:c r="Y119" s="85" t="str">
        <ns0:f t="shared" si="10">IF(ISNUMBER(Q119),Q119*N119,"")</ns0:f>
      </ns0:c>
      <ns0:c r="Z119" s="239"/>
    </ns0:row>
    <ns0:row r="120" ht="15.75" customHeight="1">
      <ns0:c r="A120" s="83" t="str">
        <ns0:f>IF(Products!A120="","",Products!A120)</ns0:f>
      </ns0:c>
      <ns0:c r="B120" s="83" t="str">
        <ns0:f>IF(A120="","",Products!B120)</ns0:f>
      </ns0:c>
      <ns0:c r="C120" s="83" t="str">
        <ns0:f>IF(A120="","",Products!C120)</ns0:f>
      </ns0:c>
      <ns0:c r="D120" s="83" t="str">
        <ns0:f>IF(Products!I120="Ready",Products!G120,"")</ns0:f>
      </ns0:c>
      <ns0:c r="E120" s="226"/>
      <ns0:c r="F120" s="227"/>
      <ns0:c r="G120" s="83" t="str">
        <ns0:f>IF(Products!I120="Ready",N(Sales!C120),"")</ns0:f>
      </ns0:c>
      <ns0:c r="H120" s="226"/>
      <ns0:c r="I120" s="226"/>
      <ns0:c r="J120" s="226"/>
      <ns0:c r="K120" s="83" t="str">
        <ns0:f t="shared" si="1">IF(X120&lt;&gt;"Ready","",D120+N(E120)-N(G120)-N(H120)-N(I120)-N(J120))</ns0:f>
      </ns0:c>
      <ns0:c r="L120" s="226"/>
      <ns0:c r="M120" s="83" t="str">
        <ns0:f t="shared" si="2">IF(AND(X120="Ready",ISNUMBER(L120)),L120-K120,"")</ns0:f>
      </ns0:c>
      <ns0:c r="N120" s="85" t="str">
        <ns0:f>IF(X120&lt;&gt;"Ready","",IF(N(E120)&gt;0,(D120*Products!H120+F120)/(D120+E120),Products!H120))</ns0:f>
      </ns0:c>
      <ns0:c r="O120" s="83" t="str">
        <ns0:f>IF(X120="","",IF(X120&lt;&gt;"Ready",X120,IF(NOT(ISNUMBER(Products!E120)),"Set minimum",IF(V120&lt;=Products!E120,"Restock","OK"))))</ns0:f>
      </ns0:c>
      <ns0:c r="P120" s="83" t="str">
        <ns0:f t="shared" si="3"/>
      </ns0:c>
      <ns0:c r="Q120" s="83" t="str">
        <ns0:f>IF(O120&lt;&gt;"Restock","",MAX(0,IF(ISNUMBER(Products!F120),Products!F120,MAX(2*Products!E120,Products!E120+1))-V120))</ns0:f>
      </ns0:c>
      <ns0:c r="R120" s="85" t="str">
        <ns0:f t="shared" si="4"/>
      </ns0:c>
      <ns0:c r="S120" s="85" t="str">
        <ns0:f t="shared" si="5">IF(AND(X120="Ready",ISNUMBER(L120)),L120*N120,"")</ns0:f>
      </ns0:c>
      <ns0:c r="T120" s="85" t="str">
        <ns0:f t="shared" si="6">IF(AND(X120="Ready",ISNUMBER(L120)),MAX(0,-M120)*N120,"")</ns0:f>
      </ns0:c>
      <ns0:c r="U120" s="85" t="str">
        <ns0:f t="shared" si="7"/>
      </ns0:c>
      <ns0:c r="V120" s="83" t="str">
        <ns0:f t="shared" si="8">IF(X120&lt;&gt;"Ready","",IF(ISNUMBER(L120),L120,K120))</ns0:f>
      </ns0:c>
      <ns0:c r="W120" s="85" t="str">
        <ns0:f t="shared" si="9"/>
      </ns0:c>
      <ns0:c r="X120" s="83" t="str">
        <ns0:f>IF(Products!I120="","",IF(Products!I120&lt;&gt;"Ready","Fix Products",IF(COUNTA(E120:F120,H120:J120,L120)&lt;&gt;COUNT(E120:F120,H120:J120,L120),"Numbers only",IF(MIN(E120:F120,H120:J120,L120)&lt;0,"No negatives",IF(AND(N(E120)&gt;0,NOT(ISNUMBER(F120))),"Add purchase total",IF(AND(N(E120)=0,N(F120)&gt;0),"Add received quantity",IF(D120+N(E120)-N(G120)-N(H120)-N(I120)-N(J120)&lt;0,"More out than in stock","Ready")))))))</ns0:f>
      </ns0:c>
      <ns0:c r="Y120" s="85" t="str">
        <ns0:f t="shared" si="10">IF(ISNUMBER(Q120),Q120*N120,"")</ns0:f>
      </ns0:c>
      <ns0:c r="Z120" s="239"/>
    </ns0:row>
    <ns0:row r="121" ht="15.75" customHeight="1">
      <ns0:c r="A121" s="83" t="str">
        <ns0:f>IF(Products!A121="","",Products!A121)</ns0:f>
      </ns0:c>
      <ns0:c r="B121" s="83" t="str">
        <ns0:f>IF(A121="","",Products!B121)</ns0:f>
      </ns0:c>
      <ns0:c r="C121" s="83" t="str">
        <ns0:f>IF(A121="","",Products!C121)</ns0:f>
      </ns0:c>
      <ns0:c r="D121" s="83" t="str">
        <ns0:f>IF(Products!I121="Ready",Products!G121,"")</ns0:f>
      </ns0:c>
      <ns0:c r="E121" s="226"/>
      <ns0:c r="F121" s="227"/>
      <ns0:c r="G121" s="83" t="str">
        <ns0:f>IF(Products!I121="Ready",N(Sales!C121),"")</ns0:f>
      </ns0:c>
      <ns0:c r="H121" s="226"/>
      <ns0:c r="I121" s="226"/>
      <ns0:c r="J121" s="226"/>
      <ns0:c r="K121" s="83" t="str">
        <ns0:f t="shared" si="1">IF(X121&lt;&gt;"Ready","",D121+N(E121)-N(G121)-N(H121)-N(I121)-N(J121))</ns0:f>
      </ns0:c>
      <ns0:c r="L121" s="226"/>
      <ns0:c r="M121" s="83" t="str">
        <ns0:f t="shared" si="2">IF(AND(X121="Ready",ISNUMBER(L121)),L121-K121,"")</ns0:f>
      </ns0:c>
      <ns0:c r="N121" s="85" t="str">
        <ns0:f>IF(X121&lt;&gt;"Ready","",IF(N(E121)&gt;0,(D121*Products!H121+F121)/(D121+E121),Products!H121))</ns0:f>
      </ns0:c>
      <ns0:c r="O121" s="83" t="str">
        <ns0:f>IF(X121="","",IF(X121&lt;&gt;"Ready",X121,IF(NOT(ISNUMBER(Products!E121)),"Set minimum",IF(V121&lt;=Products!E121,"Restock","OK"))))</ns0:f>
      </ns0:c>
      <ns0:c r="P121" s="83" t="str">
        <ns0:f t="shared" si="3"/>
      </ns0:c>
      <ns0:c r="Q121" s="83" t="str">
        <ns0:f>IF(O121&lt;&gt;"Restock","",MAX(0,IF(ISNUMBER(Products!F121),Products!F121,MAX(2*Products!E121,Products!E121+1))-V121))</ns0:f>
      </ns0:c>
      <ns0:c r="R121" s="85" t="str">
        <ns0:f t="shared" si="4"/>
      </ns0:c>
      <ns0:c r="S121" s="85" t="str">
        <ns0:f t="shared" si="5">IF(AND(X121="Ready",ISNUMBER(L121)),L121*N121,"")</ns0:f>
      </ns0:c>
      <ns0:c r="T121" s="85" t="str">
        <ns0:f t="shared" si="6">IF(AND(X121="Ready",ISNUMBER(L121)),MAX(0,-M121)*N121,"")</ns0:f>
      </ns0:c>
      <ns0:c r="U121" s="85" t="str">
        <ns0:f t="shared" si="7"/>
      </ns0:c>
      <ns0:c r="V121" s="83" t="str">
        <ns0:f t="shared" si="8">IF(X121&lt;&gt;"Ready","",IF(ISNUMBER(L121),L121,K121))</ns0:f>
      </ns0:c>
      <ns0:c r="W121" s="85" t="str">
        <ns0:f t="shared" si="9"/>
      </ns0:c>
      <ns0:c r="X121" s="83" t="str">
        <ns0:f>IF(Products!I121="","",IF(Products!I121&lt;&gt;"Ready","Fix Products",IF(COUNTA(E121:F121,H121:J121,L121)&lt;&gt;COUNT(E121:F121,H121:J121,L121),"Numbers only",IF(MIN(E121:F121,H121:J121,L121)&lt;0,"No negatives",IF(AND(N(E121)&gt;0,NOT(ISNUMBER(F121))),"Add purchase total",IF(AND(N(E121)=0,N(F121)&gt;0),"Add received quantity",IF(D121+N(E121)-N(G121)-N(H121)-N(I121)-N(J121)&lt;0,"More out than in stock","Ready")))))))</ns0:f>
      </ns0:c>
      <ns0:c r="Y121" s="85" t="str">
        <ns0:f t="shared" si="10">IF(ISNUMBER(Q121),Q121*N121,"")</ns0:f>
      </ns0:c>
      <ns0:c r="Z121" s="239"/>
    </ns0:row>
    <ns0:row r="122" ht="15.75" customHeight="1">
      <ns0:c r="A122" s="83" t="str">
        <ns0:f>IF(Products!A122="","",Products!A122)</ns0:f>
      </ns0:c>
      <ns0:c r="B122" s="83" t="str">
        <ns0:f>IF(A122="","",Products!B122)</ns0:f>
      </ns0:c>
      <ns0:c r="C122" s="83" t="str">
        <ns0:f>IF(A122="","",Products!C122)</ns0:f>
      </ns0:c>
      <ns0:c r="D122" s="83" t="str">
        <ns0:f>IF(Products!I122="Ready",Products!G122,"")</ns0:f>
      </ns0:c>
      <ns0:c r="E122" s="226"/>
      <ns0:c r="F122" s="227"/>
      <ns0:c r="G122" s="83" t="str">
        <ns0:f>IF(Products!I122="Ready",N(Sales!C122),"")</ns0:f>
      </ns0:c>
      <ns0:c r="H122" s="226"/>
      <ns0:c r="I122" s="226"/>
      <ns0:c r="J122" s="226"/>
      <ns0:c r="K122" s="83" t="str">
        <ns0:f t="shared" si="1">IF(X122&lt;&gt;"Ready","",D122+N(E122)-N(G122)-N(H122)-N(I122)-N(J122))</ns0:f>
      </ns0:c>
      <ns0:c r="L122" s="226"/>
      <ns0:c r="M122" s="83" t="str">
        <ns0:f t="shared" si="2">IF(AND(X122="Ready",ISNUMBER(L122)),L122-K122,"")</ns0:f>
      </ns0:c>
      <ns0:c r="N122" s="85" t="str">
        <ns0:f>IF(X122&lt;&gt;"Ready","",IF(N(E122)&gt;0,(D122*Products!H122+F122)/(D122+E122),Products!H122))</ns0:f>
      </ns0:c>
      <ns0:c r="O122" s="83" t="str">
        <ns0:f>IF(X122="","",IF(X122&lt;&gt;"Ready",X122,IF(NOT(ISNUMBER(Products!E122)),"Set minimum",IF(V122&lt;=Products!E122,"Restock","OK"))))</ns0:f>
      </ns0:c>
      <ns0:c r="P122" s="83" t="str">
        <ns0:f t="shared" si="3"/>
      </ns0:c>
      <ns0:c r="Q122" s="83" t="str">
        <ns0:f>IF(O122&lt;&gt;"Restock","",MAX(0,IF(ISNUMBER(Products!F122),Products!F122,MAX(2*Products!E122,Products!E122+1))-V122))</ns0:f>
      </ns0:c>
      <ns0:c r="R122" s="85" t="str">
        <ns0:f t="shared" si="4"/>
      </ns0:c>
      <ns0:c r="S122" s="85" t="str">
        <ns0:f t="shared" si="5">IF(AND(X122="Ready",ISNUMBER(L122)),L122*N122,"")</ns0:f>
      </ns0:c>
      <ns0:c r="T122" s="85" t="str">
        <ns0:f t="shared" si="6">IF(AND(X122="Ready",ISNUMBER(L122)),MAX(0,-M122)*N122,"")</ns0:f>
      </ns0:c>
      <ns0:c r="U122" s="85" t="str">
        <ns0:f t="shared" si="7"/>
      </ns0:c>
      <ns0:c r="V122" s="83" t="str">
        <ns0:f t="shared" si="8">IF(X122&lt;&gt;"Ready","",IF(ISNUMBER(L122),L122,K122))</ns0:f>
      </ns0:c>
      <ns0:c r="W122" s="85" t="str">
        <ns0:f t="shared" si="9"/>
      </ns0:c>
      <ns0:c r="X122" s="83" t="str">
        <ns0:f>IF(Products!I122="","",IF(Products!I122&lt;&gt;"Ready","Fix Products",IF(COUNTA(E122:F122,H122:J122,L122)&lt;&gt;COUNT(E122:F122,H122:J122,L122),"Numbers only",IF(MIN(E122:F122,H122:J122,L122)&lt;0,"No negatives",IF(AND(N(E122)&gt;0,NOT(ISNUMBER(F122))),"Add purchase total",IF(AND(N(E122)=0,N(F122)&gt;0),"Add received quantity",IF(D122+N(E122)-N(G122)-N(H122)-N(I122)-N(J122)&lt;0,"More out than in stock","Ready")))))))</ns0:f>
      </ns0:c>
      <ns0:c r="Y122" s="85" t="str">
        <ns0:f t="shared" si="10">IF(ISNUMBER(Q122),Q122*N122,"")</ns0:f>
      </ns0:c>
      <ns0:c r="Z122" s="239"/>
    </ns0:row>
    <ns0:row r="123" ht="15.75" customHeight="1">
      <ns0:c r="A123" s="83" t="str">
        <ns0:f>IF(Products!A123="","",Products!A123)</ns0:f>
      </ns0:c>
      <ns0:c r="B123" s="83" t="str">
        <ns0:f>IF(A123="","",Products!B123)</ns0:f>
      </ns0:c>
      <ns0:c r="C123" s="83" t="str">
        <ns0:f>IF(A123="","",Products!C123)</ns0:f>
      </ns0:c>
      <ns0:c r="D123" s="83" t="str">
        <ns0:f>IF(Products!I123="Ready",Products!G123,"")</ns0:f>
      </ns0:c>
      <ns0:c r="E123" s="226"/>
      <ns0:c r="F123" s="227"/>
      <ns0:c r="G123" s="83" t="str">
        <ns0:f>IF(Products!I123="Ready",N(Sales!C123),"")</ns0:f>
      </ns0:c>
      <ns0:c r="H123" s="226"/>
      <ns0:c r="I123" s="226"/>
      <ns0:c r="J123" s="226"/>
      <ns0:c r="K123" s="83" t="str">
        <ns0:f t="shared" si="1">IF(X123&lt;&gt;"Ready","",D123+N(E123)-N(G123)-N(H123)-N(I123)-N(J123))</ns0:f>
      </ns0:c>
      <ns0:c r="L123" s="226"/>
      <ns0:c r="M123" s="83" t="str">
        <ns0:f t="shared" si="2">IF(AND(X123="Ready",ISNUMBER(L123)),L123-K123,"")</ns0:f>
      </ns0:c>
      <ns0:c r="N123" s="85" t="str">
        <ns0:f>IF(X123&lt;&gt;"Ready","",IF(N(E123)&gt;0,(D123*Products!H123+F123)/(D123+E123),Products!H123))</ns0:f>
      </ns0:c>
      <ns0:c r="O123" s="83" t="str">
        <ns0:f>IF(X123="","",IF(X123&lt;&gt;"Ready",X123,IF(NOT(ISNUMBER(Products!E123)),"Set minimum",IF(V123&lt;=Products!E123,"Restock","OK"))))</ns0:f>
      </ns0:c>
      <ns0:c r="P123" s="83" t="str">
        <ns0:f t="shared" si="3"/>
      </ns0:c>
      <ns0:c r="Q123" s="83" t="str">
        <ns0:f>IF(O123&lt;&gt;"Restock","",MAX(0,IF(ISNUMBER(Products!F123),Products!F123,MAX(2*Products!E123,Products!E123+1))-V123))</ns0:f>
      </ns0:c>
      <ns0:c r="R123" s="85" t="str">
        <ns0:f t="shared" si="4"/>
      </ns0:c>
      <ns0:c r="S123" s="85" t="str">
        <ns0:f t="shared" si="5">IF(AND(X123="Ready",ISNUMBER(L123)),L123*N123,"")</ns0:f>
      </ns0:c>
      <ns0:c r="T123" s="85" t="str">
        <ns0:f t="shared" si="6">IF(AND(X123="Ready",ISNUMBER(L123)),MAX(0,-M123)*N123,"")</ns0:f>
      </ns0:c>
      <ns0:c r="U123" s="85" t="str">
        <ns0:f t="shared" si="7"/>
      </ns0:c>
      <ns0:c r="V123" s="83" t="str">
        <ns0:f t="shared" si="8">IF(X123&lt;&gt;"Ready","",IF(ISNUMBER(L123),L123,K123))</ns0:f>
      </ns0:c>
      <ns0:c r="W123" s="85" t="str">
        <ns0:f t="shared" si="9"/>
      </ns0:c>
      <ns0:c r="X123" s="83" t="str">
        <ns0:f>IF(Products!I123="","",IF(Products!I123&lt;&gt;"Ready","Fix Products",IF(COUNTA(E123:F123,H123:J123,L123)&lt;&gt;COUNT(E123:F123,H123:J123,L123),"Numbers only",IF(MIN(E123:F123,H123:J123,L123)&lt;0,"No negatives",IF(AND(N(E123)&gt;0,NOT(ISNUMBER(F123))),"Add purchase total",IF(AND(N(E123)=0,N(F123)&gt;0),"Add received quantity",IF(D123+N(E123)-N(G123)-N(H123)-N(I123)-N(J123)&lt;0,"More out than in stock","Ready")))))))</ns0:f>
      </ns0:c>
      <ns0:c r="Y123" s="85" t="str">
        <ns0:f t="shared" si="10">IF(ISNUMBER(Q123),Q123*N123,"")</ns0:f>
      </ns0:c>
      <ns0:c r="Z123" s="239"/>
    </ns0:row>
    <ns0:row r="124" ht="15.75" customHeight="1">
      <ns0:c r="A124" s="83" t="str">
        <ns0:f>IF(Products!A124="","",Products!A124)</ns0:f>
      </ns0:c>
      <ns0:c r="B124" s="83" t="str">
        <ns0:f>IF(A124="","",Products!B124)</ns0:f>
      </ns0:c>
      <ns0:c r="C124" s="83" t="str">
        <ns0:f>IF(A124="","",Products!C124)</ns0:f>
      </ns0:c>
      <ns0:c r="D124" s="83" t="str">
        <ns0:f>IF(Products!I124="Ready",Products!G124,"")</ns0:f>
      </ns0:c>
      <ns0:c r="E124" s="226"/>
      <ns0:c r="F124" s="227"/>
      <ns0:c r="G124" s="83" t="str">
        <ns0:f>IF(Products!I124="Ready",N(Sales!C124),"")</ns0:f>
      </ns0:c>
      <ns0:c r="H124" s="226"/>
      <ns0:c r="I124" s="226"/>
      <ns0:c r="J124" s="226"/>
      <ns0:c r="K124" s="83" t="str">
        <ns0:f t="shared" si="1">IF(X124&lt;&gt;"Ready","",D124+N(E124)-N(G124)-N(H124)-N(I124)-N(J124))</ns0:f>
      </ns0:c>
      <ns0:c r="L124" s="226"/>
      <ns0:c r="M124" s="83" t="str">
        <ns0:f t="shared" si="2">IF(AND(X124="Ready",ISNUMBER(L124)),L124-K124,"")</ns0:f>
      </ns0:c>
      <ns0:c r="N124" s="85" t="str">
        <ns0:f>IF(X124&lt;&gt;"Ready","",IF(N(E124)&gt;0,(D124*Products!H124+F124)/(D124+E124),Products!H124))</ns0:f>
      </ns0:c>
      <ns0:c r="O124" s="83" t="str">
        <ns0:f>IF(X124="","",IF(X124&lt;&gt;"Ready",X124,IF(NOT(ISNUMBER(Products!E124)),"Set minimum",IF(V124&lt;=Products!E124,"Restock","OK"))))</ns0:f>
      </ns0:c>
      <ns0:c r="P124" s="83" t="str">
        <ns0:f t="shared" si="3"/>
      </ns0:c>
      <ns0:c r="Q124" s="83" t="str">
        <ns0:f>IF(O124&lt;&gt;"Restock","",MAX(0,IF(ISNUMBER(Products!F124),Products!F124,MAX(2*Products!E124,Products!E124+1))-V124))</ns0:f>
      </ns0:c>
      <ns0:c r="R124" s="85" t="str">
        <ns0:f t="shared" si="4"/>
      </ns0:c>
      <ns0:c r="S124" s="85" t="str">
        <ns0:f t="shared" si="5">IF(AND(X124="Ready",ISNUMBER(L124)),L124*N124,"")</ns0:f>
      </ns0:c>
      <ns0:c r="T124" s="85" t="str">
        <ns0:f t="shared" si="6">IF(AND(X124="Ready",ISNUMBER(L124)),MAX(0,-M124)*N124,"")</ns0:f>
      </ns0:c>
      <ns0:c r="U124" s="85" t="str">
        <ns0:f t="shared" si="7"/>
      </ns0:c>
      <ns0:c r="V124" s="83" t="str">
        <ns0:f t="shared" si="8">IF(X124&lt;&gt;"Ready","",IF(ISNUMBER(L124),L124,K124))</ns0:f>
      </ns0:c>
      <ns0:c r="W124" s="85" t="str">
        <ns0:f t="shared" si="9"/>
      </ns0:c>
      <ns0:c r="X124" s="83" t="str">
        <ns0:f>IF(Products!I124="","",IF(Products!I124&lt;&gt;"Ready","Fix Products",IF(COUNTA(E124:F124,H124:J124,L124)&lt;&gt;COUNT(E124:F124,H124:J124,L124),"Numbers only",IF(MIN(E124:F124,H124:J124,L124)&lt;0,"No negatives",IF(AND(N(E124)&gt;0,NOT(ISNUMBER(F124))),"Add purchase total",IF(AND(N(E124)=0,N(F124)&gt;0),"Add received quantity",IF(D124+N(E124)-N(G124)-N(H124)-N(I124)-N(J124)&lt;0,"More out than in stock","Ready")))))))</ns0:f>
      </ns0:c>
      <ns0:c r="Y124" s="85" t="str">
        <ns0:f t="shared" si="10">IF(ISNUMBER(Q124),Q124*N124,"")</ns0:f>
      </ns0:c>
      <ns0:c r="Z124" s="239"/>
    </ns0:row>
    <ns0:row r="125" ht="15.75" customHeight="1">
      <ns0:c r="A125" s="83" t="str">
        <ns0:f>IF(Products!A125="","",Products!A125)</ns0:f>
      </ns0:c>
      <ns0:c r="B125" s="83" t="str">
        <ns0:f>IF(A125="","",Products!B125)</ns0:f>
      </ns0:c>
      <ns0:c r="C125" s="83" t="str">
        <ns0:f>IF(A125="","",Products!C125)</ns0:f>
      </ns0:c>
      <ns0:c r="D125" s="83" t="str">
        <ns0:f>IF(Products!I125="Ready",Products!G125,"")</ns0:f>
      </ns0:c>
      <ns0:c r="E125" s="226"/>
      <ns0:c r="F125" s="227"/>
      <ns0:c r="G125" s="83" t="str">
        <ns0:f>IF(Products!I125="Ready",N(Sales!C125),"")</ns0:f>
      </ns0:c>
      <ns0:c r="H125" s="226"/>
      <ns0:c r="I125" s="226"/>
      <ns0:c r="J125" s="226"/>
      <ns0:c r="K125" s="83" t="str">
        <ns0:f t="shared" si="1">IF(X125&lt;&gt;"Ready","",D125+N(E125)-N(G125)-N(H125)-N(I125)-N(J125))</ns0:f>
      </ns0:c>
      <ns0:c r="L125" s="226"/>
      <ns0:c r="M125" s="83" t="str">
        <ns0:f t="shared" si="2">IF(AND(X125="Ready",ISNUMBER(L125)),L125-K125,"")</ns0:f>
      </ns0:c>
      <ns0:c r="N125" s="85" t="str">
        <ns0:f>IF(X125&lt;&gt;"Ready","",IF(N(E125)&gt;0,(D125*Products!H125+F125)/(D125+E125),Products!H125))</ns0:f>
      </ns0:c>
      <ns0:c r="O125" s="83" t="str">
        <ns0:f>IF(X125="","",IF(X125&lt;&gt;"Ready",X125,IF(NOT(ISNUMBER(Products!E125)),"Set minimum",IF(V125&lt;=Products!E125,"Restock","OK"))))</ns0:f>
      </ns0:c>
      <ns0:c r="P125" s="83" t="str">
        <ns0:f t="shared" si="3"/>
      </ns0:c>
      <ns0:c r="Q125" s="83" t="str">
        <ns0:f>IF(O125&lt;&gt;"Restock","",MAX(0,IF(ISNUMBER(Products!F125),Products!F125,MAX(2*Products!E125,Products!E125+1))-V125))</ns0:f>
      </ns0:c>
      <ns0:c r="R125" s="85" t="str">
        <ns0:f t="shared" si="4"/>
      </ns0:c>
      <ns0:c r="S125" s="85" t="str">
        <ns0:f t="shared" si="5">IF(AND(X125="Ready",ISNUMBER(L125)),L125*N125,"")</ns0:f>
      </ns0:c>
      <ns0:c r="T125" s="85" t="str">
        <ns0:f t="shared" si="6">IF(AND(X125="Ready",ISNUMBER(L125)),MAX(0,-M125)*N125,"")</ns0:f>
      </ns0:c>
      <ns0:c r="U125" s="85" t="str">
        <ns0:f t="shared" si="7"/>
      </ns0:c>
      <ns0:c r="V125" s="83" t="str">
        <ns0:f t="shared" si="8">IF(X125&lt;&gt;"Ready","",IF(ISNUMBER(L125),L125,K125))</ns0:f>
      </ns0:c>
      <ns0:c r="W125" s="85" t="str">
        <ns0:f t="shared" si="9"/>
      </ns0:c>
      <ns0:c r="X125" s="83" t="str">
        <ns0:f>IF(Products!I125="","",IF(Products!I125&lt;&gt;"Ready","Fix Products",IF(COUNTA(E125:F125,H125:J125,L125)&lt;&gt;COUNT(E125:F125,H125:J125,L125),"Numbers only",IF(MIN(E125:F125,H125:J125,L125)&lt;0,"No negatives",IF(AND(N(E125)&gt;0,NOT(ISNUMBER(F125))),"Add purchase total",IF(AND(N(E125)=0,N(F125)&gt;0),"Add received quantity",IF(D125+N(E125)-N(G125)-N(H125)-N(I125)-N(J125)&lt;0,"More out than in stock","Ready")))))))</ns0:f>
      </ns0:c>
      <ns0:c r="Y125" s="85" t="str">
        <ns0:f t="shared" si="10">IF(ISNUMBER(Q125),Q125*N125,"")</ns0:f>
      </ns0:c>
      <ns0:c r="Z125" s="239"/>
    </ns0:row>
    <ns0:row r="126" ht="15.75" customHeight="1">
      <ns0:c r="A126" s="83" t="str">
        <ns0:f>IF(Products!A126="","",Products!A126)</ns0:f>
      </ns0:c>
      <ns0:c r="B126" s="83" t="str">
        <ns0:f>IF(A126="","",Products!B126)</ns0:f>
      </ns0:c>
      <ns0:c r="C126" s="83" t="str">
        <ns0:f>IF(A126="","",Products!C126)</ns0:f>
      </ns0:c>
      <ns0:c r="D126" s="83" t="str">
        <ns0:f>IF(Products!I126="Ready",Products!G126,"")</ns0:f>
      </ns0:c>
      <ns0:c r="E126" s="226"/>
      <ns0:c r="F126" s="227"/>
      <ns0:c r="G126" s="83" t="str">
        <ns0:f>IF(Products!I126="Ready",N(Sales!C126),"")</ns0:f>
      </ns0:c>
      <ns0:c r="H126" s="226"/>
      <ns0:c r="I126" s="226"/>
      <ns0:c r="J126" s="226"/>
      <ns0:c r="K126" s="83" t="str">
        <ns0:f t="shared" si="1">IF(X126&lt;&gt;"Ready","",D126+N(E126)-N(G126)-N(H126)-N(I126)-N(J126))</ns0:f>
      </ns0:c>
      <ns0:c r="L126" s="226"/>
      <ns0:c r="M126" s="83" t="str">
        <ns0:f t="shared" si="2">IF(AND(X126="Ready",ISNUMBER(L126)),L126-K126,"")</ns0:f>
      </ns0:c>
      <ns0:c r="N126" s="85" t="str">
        <ns0:f>IF(X126&lt;&gt;"Ready","",IF(N(E126)&gt;0,(D126*Products!H126+F126)/(D126+E126),Products!H126))</ns0:f>
      </ns0:c>
      <ns0:c r="O126" s="83" t="str">
        <ns0:f>IF(X126="","",IF(X126&lt;&gt;"Ready",X126,IF(NOT(ISNUMBER(Products!E126)),"Set minimum",IF(V126&lt;=Products!E126,"Restock","OK"))))</ns0:f>
      </ns0:c>
      <ns0:c r="P126" s="83" t="str">
        <ns0:f t="shared" si="3"/>
      </ns0:c>
      <ns0:c r="Q126" s="83" t="str">
        <ns0:f>IF(O126&lt;&gt;"Restock","",MAX(0,IF(ISNUMBER(Products!F126),Products!F126,MAX(2*Products!E126,Products!E126+1))-V126))</ns0:f>
      </ns0:c>
      <ns0:c r="R126" s="85" t="str">
        <ns0:f t="shared" si="4"/>
      </ns0:c>
      <ns0:c r="S126" s="85" t="str">
        <ns0:f t="shared" si="5">IF(AND(X126="Ready",ISNUMBER(L126)),L126*N126,"")</ns0:f>
      </ns0:c>
      <ns0:c r="T126" s="85" t="str">
        <ns0:f t="shared" si="6">IF(AND(X126="Ready",ISNUMBER(L126)),MAX(0,-M126)*N126,"")</ns0:f>
      </ns0:c>
      <ns0:c r="U126" s="85" t="str">
        <ns0:f t="shared" si="7"/>
      </ns0:c>
      <ns0:c r="V126" s="83" t="str">
        <ns0:f t="shared" si="8">IF(X126&lt;&gt;"Ready","",IF(ISNUMBER(L126),L126,K126))</ns0:f>
      </ns0:c>
      <ns0:c r="W126" s="85" t="str">
        <ns0:f t="shared" si="9"/>
      </ns0:c>
      <ns0:c r="X126" s="83" t="str">
        <ns0:f>IF(Products!I126="","",IF(Products!I126&lt;&gt;"Ready","Fix Products",IF(COUNTA(E126:F126,H126:J126,L126)&lt;&gt;COUNT(E126:F126,H126:J126,L126),"Numbers only",IF(MIN(E126:F126,H126:J126,L126)&lt;0,"No negatives",IF(AND(N(E126)&gt;0,NOT(ISNUMBER(F126))),"Add purchase total",IF(AND(N(E126)=0,N(F126)&gt;0),"Add received quantity",IF(D126+N(E126)-N(G126)-N(H126)-N(I126)-N(J126)&lt;0,"More out than in stock","Ready")))))))</ns0:f>
      </ns0:c>
      <ns0:c r="Y126" s="85" t="str">
        <ns0:f t="shared" si="10">IF(ISNUMBER(Q126),Q126*N126,"")</ns0:f>
      </ns0:c>
      <ns0:c r="Z126" s="239"/>
    </ns0:row>
    <ns0:row r="127" ht="15.75" customHeight="1">
      <ns0:c r="A127" s="83" t="str">
        <ns0:f>IF(Products!A127="","",Products!A127)</ns0:f>
      </ns0:c>
      <ns0:c r="B127" s="83" t="str">
        <ns0:f>IF(A127="","",Products!B127)</ns0:f>
      </ns0:c>
      <ns0:c r="C127" s="83" t="str">
        <ns0:f>IF(A127="","",Products!C127)</ns0:f>
      </ns0:c>
      <ns0:c r="D127" s="83" t="str">
        <ns0:f>IF(Products!I127="Ready",Products!G127,"")</ns0:f>
      </ns0:c>
      <ns0:c r="E127" s="226"/>
      <ns0:c r="F127" s="227"/>
      <ns0:c r="G127" s="83" t="str">
        <ns0:f>IF(Products!I127="Ready",N(Sales!C127),"")</ns0:f>
      </ns0:c>
      <ns0:c r="H127" s="226"/>
      <ns0:c r="I127" s="226"/>
      <ns0:c r="J127" s="226"/>
      <ns0:c r="K127" s="83" t="str">
        <ns0:f t="shared" si="1">IF(X127&lt;&gt;"Ready","",D127+N(E127)-N(G127)-N(H127)-N(I127)-N(J127))</ns0:f>
      </ns0:c>
      <ns0:c r="L127" s="226"/>
      <ns0:c r="M127" s="83" t="str">
        <ns0:f t="shared" si="2">IF(AND(X127="Ready",ISNUMBER(L127)),L127-K127,"")</ns0:f>
      </ns0:c>
      <ns0:c r="N127" s="85" t="str">
        <ns0:f>IF(X127&lt;&gt;"Ready","",IF(N(E127)&gt;0,(D127*Products!H127+F127)/(D127+E127),Products!H127))</ns0:f>
      </ns0:c>
      <ns0:c r="O127" s="83" t="str">
        <ns0:f>IF(X127="","",IF(X127&lt;&gt;"Ready",X127,IF(NOT(ISNUMBER(Products!E127)),"Set minimum",IF(V127&lt;=Products!E127,"Restock","OK"))))</ns0:f>
      </ns0:c>
      <ns0:c r="P127" s="83" t="str">
        <ns0:f t="shared" si="3"/>
      </ns0:c>
      <ns0:c r="Q127" s="83" t="str">
        <ns0:f>IF(O127&lt;&gt;"Restock","",MAX(0,IF(ISNUMBER(Products!F127),Products!F127,MAX(2*Products!E127,Products!E127+1))-V127))</ns0:f>
      </ns0:c>
      <ns0:c r="R127" s="85" t="str">
        <ns0:f t="shared" si="4"/>
      </ns0:c>
      <ns0:c r="S127" s="85" t="str">
        <ns0:f t="shared" si="5">IF(AND(X127="Ready",ISNUMBER(L127)),L127*N127,"")</ns0:f>
      </ns0:c>
      <ns0:c r="T127" s="85" t="str">
        <ns0:f t="shared" si="6">IF(AND(X127="Ready",ISNUMBER(L127)),MAX(0,-M127)*N127,"")</ns0:f>
      </ns0:c>
      <ns0:c r="U127" s="85" t="str">
        <ns0:f t="shared" si="7"/>
      </ns0:c>
      <ns0:c r="V127" s="83" t="str">
        <ns0:f t="shared" si="8">IF(X127&lt;&gt;"Ready","",IF(ISNUMBER(L127),L127,K127))</ns0:f>
      </ns0:c>
      <ns0:c r="W127" s="85" t="str">
        <ns0:f t="shared" si="9"/>
      </ns0:c>
      <ns0:c r="X127" s="83" t="str">
        <ns0:f>IF(Products!I127="","",IF(Products!I127&lt;&gt;"Ready","Fix Products",IF(COUNTA(E127:F127,H127:J127,L127)&lt;&gt;COUNT(E127:F127,H127:J127,L127),"Numbers only",IF(MIN(E127:F127,H127:J127,L127)&lt;0,"No negatives",IF(AND(N(E127)&gt;0,NOT(ISNUMBER(F127))),"Add purchase total",IF(AND(N(E127)=0,N(F127)&gt;0),"Add received quantity",IF(D127+N(E127)-N(G127)-N(H127)-N(I127)-N(J127)&lt;0,"More out than in stock","Ready")))))))</ns0:f>
      </ns0:c>
      <ns0:c r="Y127" s="85" t="str">
        <ns0:f t="shared" si="10">IF(ISNUMBER(Q127),Q127*N127,"")</ns0:f>
      </ns0:c>
      <ns0:c r="Z127" s="239"/>
    </ns0:row>
    <ns0:row r="128" ht="15.75" customHeight="1">
      <ns0:c r="A128" s="83" t="str">
        <ns0:f>IF(Products!A128="","",Products!A128)</ns0:f>
      </ns0:c>
      <ns0:c r="B128" s="83" t="str">
        <ns0:f>IF(A128="","",Products!B128)</ns0:f>
      </ns0:c>
      <ns0:c r="C128" s="83" t="str">
        <ns0:f>IF(A128="","",Products!C128)</ns0:f>
      </ns0:c>
      <ns0:c r="D128" s="83" t="str">
        <ns0:f>IF(Products!I128="Ready",Products!G128,"")</ns0:f>
      </ns0:c>
      <ns0:c r="E128" s="226"/>
      <ns0:c r="F128" s="227"/>
      <ns0:c r="G128" s="83" t="str">
        <ns0:f>IF(Products!I128="Ready",N(Sales!C128),"")</ns0:f>
      </ns0:c>
      <ns0:c r="H128" s="226"/>
      <ns0:c r="I128" s="226"/>
      <ns0:c r="J128" s="226"/>
      <ns0:c r="K128" s="83" t="str">
        <ns0:f t="shared" si="1">IF(X128&lt;&gt;"Ready","",D128+N(E128)-N(G128)-N(H128)-N(I128)-N(J128))</ns0:f>
      </ns0:c>
      <ns0:c r="L128" s="226"/>
      <ns0:c r="M128" s="83" t="str">
        <ns0:f t="shared" si="2">IF(AND(X128="Ready",ISNUMBER(L128)),L128-K128,"")</ns0:f>
      </ns0:c>
      <ns0:c r="N128" s="85" t="str">
        <ns0:f>IF(X128&lt;&gt;"Ready","",IF(N(E128)&gt;0,(D128*Products!H128+F128)/(D128+E128),Products!H128))</ns0:f>
      </ns0:c>
      <ns0:c r="O128" s="83" t="str">
        <ns0:f>IF(X128="","",IF(X128&lt;&gt;"Ready",X128,IF(NOT(ISNUMBER(Products!E128)),"Set minimum",IF(V128&lt;=Products!E128,"Restock","OK"))))</ns0:f>
      </ns0:c>
      <ns0:c r="P128" s="83" t="str">
        <ns0:f t="shared" si="3"/>
      </ns0:c>
      <ns0:c r="Q128" s="83" t="str">
        <ns0:f>IF(O128&lt;&gt;"Restock","",MAX(0,IF(ISNUMBER(Products!F128),Products!F128,MAX(2*Products!E128,Products!E128+1))-V128))</ns0:f>
      </ns0:c>
      <ns0:c r="R128" s="85" t="str">
        <ns0:f t="shared" si="4"/>
      </ns0:c>
      <ns0:c r="S128" s="85" t="str">
        <ns0:f t="shared" si="5">IF(AND(X128="Ready",ISNUMBER(L128)),L128*N128,"")</ns0:f>
      </ns0:c>
      <ns0:c r="T128" s="85" t="str">
        <ns0:f t="shared" si="6">IF(AND(X128="Ready",ISNUMBER(L128)),MAX(0,-M128)*N128,"")</ns0:f>
      </ns0:c>
      <ns0:c r="U128" s="85" t="str">
        <ns0:f t="shared" si="7"/>
      </ns0:c>
      <ns0:c r="V128" s="83" t="str">
        <ns0:f t="shared" si="8">IF(X128&lt;&gt;"Ready","",IF(ISNUMBER(L128),L128,K128))</ns0:f>
      </ns0:c>
      <ns0:c r="W128" s="85" t="str">
        <ns0:f t="shared" si="9"/>
      </ns0:c>
      <ns0:c r="X128" s="83" t="str">
        <ns0:f>IF(Products!I128="","",IF(Products!I128&lt;&gt;"Ready","Fix Products",IF(COUNTA(E128:F128,H128:J128,L128)&lt;&gt;COUNT(E128:F128,H128:J128,L128),"Numbers only",IF(MIN(E128:F128,H128:J128,L128)&lt;0,"No negatives",IF(AND(N(E128)&gt;0,NOT(ISNUMBER(F128))),"Add purchase total",IF(AND(N(E128)=0,N(F128)&gt;0),"Add received quantity",IF(D128+N(E128)-N(G128)-N(H128)-N(I128)-N(J128)&lt;0,"More out than in stock","Ready")))))))</ns0:f>
      </ns0:c>
      <ns0:c r="Y128" s="85" t="str">
        <ns0:f t="shared" si="10">IF(ISNUMBER(Q128),Q128*N128,"")</ns0:f>
      </ns0:c>
      <ns0:c r="Z128" s="239"/>
    </ns0:row>
    <ns0:row r="129" ht="15.75" customHeight="1">
      <ns0:c r="A129" s="83" t="str">
        <ns0:f>IF(Products!A129="","",Products!A129)</ns0:f>
      </ns0:c>
      <ns0:c r="B129" s="83" t="str">
        <ns0:f>IF(A129="","",Products!B129)</ns0:f>
      </ns0:c>
      <ns0:c r="C129" s="83" t="str">
        <ns0:f>IF(A129="","",Products!C129)</ns0:f>
      </ns0:c>
      <ns0:c r="D129" s="83" t="str">
        <ns0:f>IF(Products!I129="Ready",Products!G129,"")</ns0:f>
      </ns0:c>
      <ns0:c r="E129" s="226"/>
      <ns0:c r="F129" s="227"/>
      <ns0:c r="G129" s="83" t="str">
        <ns0:f>IF(Products!I129="Ready",N(Sales!C129),"")</ns0:f>
      </ns0:c>
      <ns0:c r="H129" s="226"/>
      <ns0:c r="I129" s="226"/>
      <ns0:c r="J129" s="226"/>
      <ns0:c r="K129" s="83" t="str">
        <ns0:f t="shared" si="1">IF(X129&lt;&gt;"Ready","",D129+N(E129)-N(G129)-N(H129)-N(I129)-N(J129))</ns0:f>
      </ns0:c>
      <ns0:c r="L129" s="226"/>
      <ns0:c r="M129" s="83" t="str">
        <ns0:f t="shared" si="2">IF(AND(X129="Ready",ISNUMBER(L129)),L129-K129,"")</ns0:f>
      </ns0:c>
      <ns0:c r="N129" s="85" t="str">
        <ns0:f>IF(X129&lt;&gt;"Ready","",IF(N(E129)&gt;0,(D129*Products!H129+F129)/(D129+E129),Products!H129))</ns0:f>
      </ns0:c>
      <ns0:c r="O129" s="83" t="str">
        <ns0:f>IF(X129="","",IF(X129&lt;&gt;"Ready",X129,IF(NOT(ISNUMBER(Products!E129)),"Set minimum",IF(V129&lt;=Products!E129,"Restock","OK"))))</ns0:f>
      </ns0:c>
      <ns0:c r="P129" s="83" t="str">
        <ns0:f t="shared" si="3"/>
      </ns0:c>
      <ns0:c r="Q129" s="83" t="str">
        <ns0:f>IF(O129&lt;&gt;"Restock","",MAX(0,IF(ISNUMBER(Products!F129),Products!F129,MAX(2*Products!E129,Products!E129+1))-V129))</ns0:f>
      </ns0:c>
      <ns0:c r="R129" s="85" t="str">
        <ns0:f t="shared" si="4"/>
      </ns0:c>
      <ns0:c r="S129" s="85" t="str">
        <ns0:f t="shared" si="5">IF(AND(X129="Ready",ISNUMBER(L129)),L129*N129,"")</ns0:f>
      </ns0:c>
      <ns0:c r="T129" s="85" t="str">
        <ns0:f t="shared" si="6">IF(AND(X129="Ready",ISNUMBER(L129)),MAX(0,-M129)*N129,"")</ns0:f>
      </ns0:c>
      <ns0:c r="U129" s="85" t="str">
        <ns0:f t="shared" si="7"/>
      </ns0:c>
      <ns0:c r="V129" s="83" t="str">
        <ns0:f t="shared" si="8">IF(X129&lt;&gt;"Ready","",IF(ISNUMBER(L129),L129,K129))</ns0:f>
      </ns0:c>
      <ns0:c r="W129" s="85" t="str">
        <ns0:f t="shared" si="9"/>
      </ns0:c>
      <ns0:c r="X129" s="83" t="str">
        <ns0:f>IF(Products!I129="","",IF(Products!I129&lt;&gt;"Ready","Fix Products",IF(COUNTA(E129:F129,H129:J129,L129)&lt;&gt;COUNT(E129:F129,H129:J129,L129),"Numbers only",IF(MIN(E129:F129,H129:J129,L129)&lt;0,"No negatives",IF(AND(N(E129)&gt;0,NOT(ISNUMBER(F129))),"Add purchase total",IF(AND(N(E129)=0,N(F129)&gt;0),"Add received quantity",IF(D129+N(E129)-N(G129)-N(H129)-N(I129)-N(J129)&lt;0,"More out than in stock","Ready")))))))</ns0:f>
      </ns0:c>
      <ns0:c r="Y129" s="85" t="str">
        <ns0:f t="shared" si="10">IF(ISNUMBER(Q129),Q129*N129,"")</ns0:f>
      </ns0:c>
      <ns0:c r="Z129" s="239"/>
    </ns0:row>
    <ns0:row r="130" ht="15.75" customHeight="1">
      <ns0:c r="A130" s="83" t="str">
        <ns0:f>IF(Products!A130="","",Products!A130)</ns0:f>
      </ns0:c>
      <ns0:c r="B130" s="83" t="str">
        <ns0:f>IF(A130="","",Products!B130)</ns0:f>
      </ns0:c>
      <ns0:c r="C130" s="83" t="str">
        <ns0:f>IF(A130="","",Products!C130)</ns0:f>
      </ns0:c>
      <ns0:c r="D130" s="83" t="str">
        <ns0:f>IF(Products!I130="Ready",Products!G130,"")</ns0:f>
      </ns0:c>
      <ns0:c r="E130" s="226"/>
      <ns0:c r="F130" s="227"/>
      <ns0:c r="G130" s="83" t="str">
        <ns0:f>IF(Products!I130="Ready",N(Sales!C130),"")</ns0:f>
      </ns0:c>
      <ns0:c r="H130" s="226"/>
      <ns0:c r="I130" s="226"/>
      <ns0:c r="J130" s="226"/>
      <ns0:c r="K130" s="83" t="str">
        <ns0:f t="shared" si="1">IF(X130&lt;&gt;"Ready","",D130+N(E130)-N(G130)-N(H130)-N(I130)-N(J130))</ns0:f>
      </ns0:c>
      <ns0:c r="L130" s="226"/>
      <ns0:c r="M130" s="83" t="str">
        <ns0:f t="shared" si="2">IF(AND(X130="Ready",ISNUMBER(L130)),L130-K130,"")</ns0:f>
      </ns0:c>
      <ns0:c r="N130" s="85" t="str">
        <ns0:f>IF(X130&lt;&gt;"Ready","",IF(N(E130)&gt;0,(D130*Products!H130+F130)/(D130+E130),Products!H130))</ns0:f>
      </ns0:c>
      <ns0:c r="O130" s="83" t="str">
        <ns0:f>IF(X130="","",IF(X130&lt;&gt;"Ready",X130,IF(NOT(ISNUMBER(Products!E130)),"Set minimum",IF(V130&lt;=Products!E130,"Restock","OK"))))</ns0:f>
      </ns0:c>
      <ns0:c r="P130" s="83" t="str">
        <ns0:f t="shared" si="3"/>
      </ns0:c>
      <ns0:c r="Q130" s="83" t="str">
        <ns0:f>IF(O130&lt;&gt;"Restock","",MAX(0,IF(ISNUMBER(Products!F130),Products!F130,MAX(2*Products!E130,Products!E130+1))-V130))</ns0:f>
      </ns0:c>
      <ns0:c r="R130" s="85" t="str">
        <ns0:f t="shared" si="4"/>
      </ns0:c>
      <ns0:c r="S130" s="85" t="str">
        <ns0:f t="shared" si="5">IF(AND(X130="Ready",ISNUMBER(L130)),L130*N130,"")</ns0:f>
      </ns0:c>
      <ns0:c r="T130" s="85" t="str">
        <ns0:f t="shared" si="6">IF(AND(X130="Ready",ISNUMBER(L130)),MAX(0,-M130)*N130,"")</ns0:f>
      </ns0:c>
      <ns0:c r="U130" s="85" t="str">
        <ns0:f t="shared" si="7"/>
      </ns0:c>
      <ns0:c r="V130" s="83" t="str">
        <ns0:f t="shared" si="8">IF(X130&lt;&gt;"Ready","",IF(ISNUMBER(L130),L130,K130))</ns0:f>
      </ns0:c>
      <ns0:c r="W130" s="85" t="str">
        <ns0:f t="shared" si="9"/>
      </ns0:c>
      <ns0:c r="X130" s="83" t="str">
        <ns0:f>IF(Products!I130="","",IF(Products!I130&lt;&gt;"Ready","Fix Products",IF(COUNTA(E130:F130,H130:J130,L130)&lt;&gt;COUNT(E130:F130,H130:J130,L130),"Numbers only",IF(MIN(E130:F130,H130:J130,L130)&lt;0,"No negatives",IF(AND(N(E130)&gt;0,NOT(ISNUMBER(F130))),"Add purchase total",IF(AND(N(E130)=0,N(F130)&gt;0),"Add received quantity",IF(D130+N(E130)-N(G130)-N(H130)-N(I130)-N(J130)&lt;0,"More out than in stock","Ready")))))))</ns0:f>
      </ns0:c>
      <ns0:c r="Y130" s="85" t="str">
        <ns0:f t="shared" si="10">IF(ISNUMBER(Q130),Q130*N130,"")</ns0:f>
      </ns0:c>
      <ns0:c r="Z130" s="239"/>
    </ns0:row>
    <ns0:row r="131" ht="15.75" customHeight="1">
      <ns0:c r="A131" s="83" t="str">
        <ns0:f>IF(Products!A131="","",Products!A131)</ns0:f>
      </ns0:c>
      <ns0:c r="B131" s="83" t="str">
        <ns0:f>IF(A131="","",Products!B131)</ns0:f>
      </ns0:c>
      <ns0:c r="C131" s="83" t="str">
        <ns0:f>IF(A131="","",Products!C131)</ns0:f>
      </ns0:c>
      <ns0:c r="D131" s="83" t="str">
        <ns0:f>IF(Products!I131="Ready",Products!G131,"")</ns0:f>
      </ns0:c>
      <ns0:c r="E131" s="226"/>
      <ns0:c r="F131" s="227"/>
      <ns0:c r="G131" s="83" t="str">
        <ns0:f>IF(Products!I131="Ready",N(Sales!C131),"")</ns0:f>
      </ns0:c>
      <ns0:c r="H131" s="226"/>
      <ns0:c r="I131" s="226"/>
      <ns0:c r="J131" s="226"/>
      <ns0:c r="K131" s="83" t="str">
        <ns0:f t="shared" si="1">IF(X131&lt;&gt;"Ready","",D131+N(E131)-N(G131)-N(H131)-N(I131)-N(J131))</ns0:f>
      </ns0:c>
      <ns0:c r="L131" s="226"/>
      <ns0:c r="M131" s="83" t="str">
        <ns0:f t="shared" si="2">IF(AND(X131="Ready",ISNUMBER(L131)),L131-K131,"")</ns0:f>
      </ns0:c>
      <ns0:c r="N131" s="85" t="str">
        <ns0:f>IF(X131&lt;&gt;"Ready","",IF(N(E131)&gt;0,(D131*Products!H131+F131)/(D131+E131),Products!H131))</ns0:f>
      </ns0:c>
      <ns0:c r="O131" s="83" t="str">
        <ns0:f>IF(X131="","",IF(X131&lt;&gt;"Ready",X131,IF(NOT(ISNUMBER(Products!E131)),"Set minimum",IF(V131&lt;=Products!E131,"Restock","OK"))))</ns0:f>
      </ns0:c>
      <ns0:c r="P131" s="83" t="str">
        <ns0:f t="shared" si="3"/>
      </ns0:c>
      <ns0:c r="Q131" s="83" t="str">
        <ns0:f>IF(O131&lt;&gt;"Restock","",MAX(0,IF(ISNUMBER(Products!F131),Products!F131,MAX(2*Products!E131,Products!E131+1))-V131))</ns0:f>
      </ns0:c>
      <ns0:c r="R131" s="85" t="str">
        <ns0:f t="shared" si="4"/>
      </ns0:c>
      <ns0:c r="S131" s="85" t="str">
        <ns0:f t="shared" si="5">IF(AND(X131="Ready",ISNUMBER(L131)),L131*N131,"")</ns0:f>
      </ns0:c>
      <ns0:c r="T131" s="85" t="str">
        <ns0:f t="shared" si="6">IF(AND(X131="Ready",ISNUMBER(L131)),MAX(0,-M131)*N131,"")</ns0:f>
      </ns0:c>
      <ns0:c r="U131" s="85" t="str">
        <ns0:f t="shared" si="7"/>
      </ns0:c>
      <ns0:c r="V131" s="83" t="str">
        <ns0:f t="shared" si="8">IF(X131&lt;&gt;"Ready","",IF(ISNUMBER(L131),L131,K131))</ns0:f>
      </ns0:c>
      <ns0:c r="W131" s="85" t="str">
        <ns0:f t="shared" si="9"/>
      </ns0:c>
      <ns0:c r="X131" s="83" t="str">
        <ns0:f>IF(Products!I131="","",IF(Products!I131&lt;&gt;"Ready","Fix Products",IF(COUNTA(E131:F131,H131:J131,L131)&lt;&gt;COUNT(E131:F131,H131:J131,L131),"Numbers only",IF(MIN(E131:F131,H131:J131,L131)&lt;0,"No negatives",IF(AND(N(E131)&gt;0,NOT(ISNUMBER(F131))),"Add purchase total",IF(AND(N(E131)=0,N(F131)&gt;0),"Add received quantity",IF(D131+N(E131)-N(G131)-N(H131)-N(I131)-N(J131)&lt;0,"More out than in stock","Ready")))))))</ns0:f>
      </ns0:c>
      <ns0:c r="Y131" s="85" t="str">
        <ns0:f t="shared" si="10">IF(ISNUMBER(Q131),Q131*N131,"")</ns0:f>
      </ns0:c>
      <ns0:c r="Z131" s="239"/>
    </ns0:row>
    <ns0:row r="132" ht="15.75" customHeight="1">
      <ns0:c r="A132" s="83" t="str">
        <ns0:f>IF(Products!A132="","",Products!A132)</ns0:f>
      </ns0:c>
      <ns0:c r="B132" s="83" t="str">
        <ns0:f>IF(A132="","",Products!B132)</ns0:f>
      </ns0:c>
      <ns0:c r="C132" s="83" t="str">
        <ns0:f>IF(A132="","",Products!C132)</ns0:f>
      </ns0:c>
      <ns0:c r="D132" s="83" t="str">
        <ns0:f>IF(Products!I132="Ready",Products!G132,"")</ns0:f>
      </ns0:c>
      <ns0:c r="E132" s="226"/>
      <ns0:c r="F132" s="227"/>
      <ns0:c r="G132" s="83" t="str">
        <ns0:f>IF(Products!I132="Ready",N(Sales!C132),"")</ns0:f>
      </ns0:c>
      <ns0:c r="H132" s="226"/>
      <ns0:c r="I132" s="226"/>
      <ns0:c r="J132" s="226"/>
      <ns0:c r="K132" s="83" t="str">
        <ns0:f t="shared" si="1">IF(X132&lt;&gt;"Ready","",D132+N(E132)-N(G132)-N(H132)-N(I132)-N(J132))</ns0:f>
      </ns0:c>
      <ns0:c r="L132" s="226"/>
      <ns0:c r="M132" s="83" t="str">
        <ns0:f t="shared" si="2">IF(AND(X132="Ready",ISNUMBER(L132)),L132-K132,"")</ns0:f>
      </ns0:c>
      <ns0:c r="N132" s="85" t="str">
        <ns0:f>IF(X132&lt;&gt;"Ready","",IF(N(E132)&gt;0,(D132*Products!H132+F132)/(D132+E132),Products!H132))</ns0:f>
      </ns0:c>
      <ns0:c r="O132" s="83" t="str">
        <ns0:f>IF(X132="","",IF(X132&lt;&gt;"Ready",X132,IF(NOT(ISNUMBER(Products!E132)),"Set minimum",IF(V132&lt;=Products!E132,"Restock","OK"))))</ns0:f>
      </ns0:c>
      <ns0:c r="P132" s="83" t="str">
        <ns0:f t="shared" si="3"/>
      </ns0:c>
      <ns0:c r="Q132" s="83" t="str">
        <ns0:f>IF(O132&lt;&gt;"Restock","",MAX(0,IF(ISNUMBER(Products!F132),Products!F132,MAX(2*Products!E132,Products!E132+1))-V132))</ns0:f>
      </ns0:c>
      <ns0:c r="R132" s="85" t="str">
        <ns0:f t="shared" si="4"/>
      </ns0:c>
      <ns0:c r="S132" s="85" t="str">
        <ns0:f t="shared" si="5">IF(AND(X132="Ready",ISNUMBER(L132)),L132*N132,"")</ns0:f>
      </ns0:c>
      <ns0:c r="T132" s="85" t="str">
        <ns0:f t="shared" si="6">IF(AND(X132="Ready",ISNUMBER(L132)),MAX(0,-M132)*N132,"")</ns0:f>
      </ns0:c>
      <ns0:c r="U132" s="85" t="str">
        <ns0:f t="shared" si="7"/>
      </ns0:c>
      <ns0:c r="V132" s="83" t="str">
        <ns0:f t="shared" si="8">IF(X132&lt;&gt;"Ready","",IF(ISNUMBER(L132),L132,K132))</ns0:f>
      </ns0:c>
      <ns0:c r="W132" s="85" t="str">
        <ns0:f t="shared" si="9"/>
      </ns0:c>
      <ns0:c r="X132" s="83" t="str">
        <ns0:f>IF(Products!I132="","",IF(Products!I132&lt;&gt;"Ready","Fix Products",IF(COUNTA(E132:F132,H132:J132,L132)&lt;&gt;COUNT(E132:F132,H132:J132,L132),"Numbers only",IF(MIN(E132:F132,H132:J132,L132)&lt;0,"No negatives",IF(AND(N(E132)&gt;0,NOT(ISNUMBER(F132))),"Add purchase total",IF(AND(N(E132)=0,N(F132)&gt;0),"Add received quantity",IF(D132+N(E132)-N(G132)-N(H132)-N(I132)-N(J132)&lt;0,"More out than in stock","Ready")))))))</ns0:f>
      </ns0:c>
      <ns0:c r="Y132" s="85" t="str">
        <ns0:f t="shared" si="10">IF(ISNUMBER(Q132),Q132*N132,"")</ns0:f>
      </ns0:c>
      <ns0:c r="Z132" s="239"/>
    </ns0:row>
    <ns0:row r="133" ht="15.75" customHeight="1">
      <ns0:c r="A133" s="83" t="str">
        <ns0:f>IF(Products!A133="","",Products!A133)</ns0:f>
      </ns0:c>
      <ns0:c r="B133" s="83" t="str">
        <ns0:f>IF(A133="","",Products!B133)</ns0:f>
      </ns0:c>
      <ns0:c r="C133" s="83" t="str">
        <ns0:f>IF(A133="","",Products!C133)</ns0:f>
      </ns0:c>
      <ns0:c r="D133" s="83" t="str">
        <ns0:f>IF(Products!I133="Ready",Products!G133,"")</ns0:f>
      </ns0:c>
      <ns0:c r="E133" s="226"/>
      <ns0:c r="F133" s="227"/>
      <ns0:c r="G133" s="83" t="str">
        <ns0:f>IF(Products!I133="Ready",N(Sales!C133),"")</ns0:f>
      </ns0:c>
      <ns0:c r="H133" s="226"/>
      <ns0:c r="I133" s="226"/>
      <ns0:c r="J133" s="226"/>
      <ns0:c r="K133" s="83" t="str">
        <ns0:f t="shared" si="1">IF(X133&lt;&gt;"Ready","",D133+N(E133)-N(G133)-N(H133)-N(I133)-N(J133))</ns0:f>
      </ns0:c>
      <ns0:c r="L133" s="226"/>
      <ns0:c r="M133" s="83" t="str">
        <ns0:f t="shared" si="2">IF(AND(X133="Ready",ISNUMBER(L133)),L133-K133,"")</ns0:f>
      </ns0:c>
      <ns0:c r="N133" s="85" t="str">
        <ns0:f>IF(X133&lt;&gt;"Ready","",IF(N(E133)&gt;0,(D133*Products!H133+F133)/(D133+E133),Products!H133))</ns0:f>
      </ns0:c>
      <ns0:c r="O133" s="83" t="str">
        <ns0:f>IF(X133="","",IF(X133&lt;&gt;"Ready",X133,IF(NOT(ISNUMBER(Products!E133)),"Set minimum",IF(V133&lt;=Products!E133,"Restock","OK"))))</ns0:f>
      </ns0:c>
      <ns0:c r="P133" s="83" t="str">
        <ns0:f t="shared" si="3"/>
      </ns0:c>
      <ns0:c r="Q133" s="83" t="str">
        <ns0:f>IF(O133&lt;&gt;"Restock","",MAX(0,IF(ISNUMBER(Products!F133),Products!F133,MAX(2*Products!E133,Products!E133+1))-V133))</ns0:f>
      </ns0:c>
      <ns0:c r="R133" s="85" t="str">
        <ns0:f t="shared" si="4"/>
      </ns0:c>
      <ns0:c r="S133" s="85" t="str">
        <ns0:f t="shared" si="5">IF(AND(X133="Ready",ISNUMBER(L133)),L133*N133,"")</ns0:f>
      </ns0:c>
      <ns0:c r="T133" s="85" t="str">
        <ns0:f t="shared" si="6">IF(AND(X133="Ready",ISNUMBER(L133)),MAX(0,-M133)*N133,"")</ns0:f>
      </ns0:c>
      <ns0:c r="U133" s="85" t="str">
        <ns0:f t="shared" si="7"/>
      </ns0:c>
      <ns0:c r="V133" s="83" t="str">
        <ns0:f t="shared" si="8">IF(X133&lt;&gt;"Ready","",IF(ISNUMBER(L133),L133,K133))</ns0:f>
      </ns0:c>
      <ns0:c r="W133" s="85" t="str">
        <ns0:f t="shared" si="9"/>
      </ns0:c>
      <ns0:c r="X133" s="83" t="str">
        <ns0:f>IF(Products!I133="","",IF(Products!I133&lt;&gt;"Ready","Fix Products",IF(COUNTA(E133:F133,H133:J133,L133)&lt;&gt;COUNT(E133:F133,H133:J133,L133),"Numbers only",IF(MIN(E133:F133,H133:J133,L133)&lt;0,"No negatives",IF(AND(N(E133)&gt;0,NOT(ISNUMBER(F133))),"Add purchase total",IF(AND(N(E133)=0,N(F133)&gt;0),"Add received quantity",IF(D133+N(E133)-N(G133)-N(H133)-N(I133)-N(J133)&lt;0,"More out than in stock","Ready")))))))</ns0:f>
      </ns0:c>
      <ns0:c r="Y133" s="85" t="str">
        <ns0:f t="shared" si="10">IF(ISNUMBER(Q133),Q133*N133,"")</ns0:f>
      </ns0:c>
      <ns0:c r="Z133" s="239"/>
    </ns0:row>
    <ns0:row r="134" ht="15.75" customHeight="1">
      <ns0:c r="A134" s="83" t="str">
        <ns0:f>IF(Products!A134="","",Products!A134)</ns0:f>
      </ns0:c>
      <ns0:c r="B134" s="83" t="str">
        <ns0:f>IF(A134="","",Products!B134)</ns0:f>
      </ns0:c>
      <ns0:c r="C134" s="83" t="str">
        <ns0:f>IF(A134="","",Products!C134)</ns0:f>
      </ns0:c>
      <ns0:c r="D134" s="83" t="str">
        <ns0:f>IF(Products!I134="Ready",Products!G134,"")</ns0:f>
      </ns0:c>
      <ns0:c r="E134" s="226"/>
      <ns0:c r="F134" s="227"/>
      <ns0:c r="G134" s="83" t="str">
        <ns0:f>IF(Products!I134="Ready",N(Sales!C134),"")</ns0:f>
      </ns0:c>
      <ns0:c r="H134" s="226"/>
      <ns0:c r="I134" s="226"/>
      <ns0:c r="J134" s="226"/>
      <ns0:c r="K134" s="83" t="str">
        <ns0:f t="shared" si="1">IF(X134&lt;&gt;"Ready","",D134+N(E134)-N(G134)-N(H134)-N(I134)-N(J134))</ns0:f>
      </ns0:c>
      <ns0:c r="L134" s="226"/>
      <ns0:c r="M134" s="83" t="str">
        <ns0:f t="shared" si="2">IF(AND(X134="Ready",ISNUMBER(L134)),L134-K134,"")</ns0:f>
      </ns0:c>
      <ns0:c r="N134" s="85" t="str">
        <ns0:f>IF(X134&lt;&gt;"Ready","",IF(N(E134)&gt;0,(D134*Products!H134+F134)/(D134+E134),Products!H134))</ns0:f>
      </ns0:c>
      <ns0:c r="O134" s="83" t="str">
        <ns0:f>IF(X134="","",IF(X134&lt;&gt;"Ready",X134,IF(NOT(ISNUMBER(Products!E134)),"Set minimum",IF(V134&lt;=Products!E134,"Restock","OK"))))</ns0:f>
      </ns0:c>
      <ns0:c r="P134" s="83" t="str">
        <ns0:f t="shared" si="3"/>
      </ns0:c>
      <ns0:c r="Q134" s="83" t="str">
        <ns0:f>IF(O134&lt;&gt;"Restock","",MAX(0,IF(ISNUMBER(Products!F134),Products!F134,MAX(2*Products!E134,Products!E134+1))-V134))</ns0:f>
      </ns0:c>
      <ns0:c r="R134" s="85" t="str">
        <ns0:f t="shared" si="4"/>
      </ns0:c>
      <ns0:c r="S134" s="85" t="str">
        <ns0:f t="shared" si="5">IF(AND(X134="Ready",ISNUMBER(L134)),L134*N134,"")</ns0:f>
      </ns0:c>
      <ns0:c r="T134" s="85" t="str">
        <ns0:f t="shared" si="6">IF(AND(X134="Ready",ISNUMBER(L134)),MAX(0,-M134)*N134,"")</ns0:f>
      </ns0:c>
      <ns0:c r="U134" s="85" t="str">
        <ns0:f t="shared" si="7"/>
      </ns0:c>
      <ns0:c r="V134" s="83" t="str">
        <ns0:f t="shared" si="8">IF(X134&lt;&gt;"Ready","",IF(ISNUMBER(L134),L134,K134))</ns0:f>
      </ns0:c>
      <ns0:c r="W134" s="85" t="str">
        <ns0:f t="shared" si="9"/>
      </ns0:c>
      <ns0:c r="X134" s="83" t="str">
        <ns0:f>IF(Products!I134="","",IF(Products!I134&lt;&gt;"Ready","Fix Products",IF(COUNTA(E134:F134,H134:J134,L134)&lt;&gt;COUNT(E134:F134,H134:J134,L134),"Numbers only",IF(MIN(E134:F134,H134:J134,L134)&lt;0,"No negatives",IF(AND(N(E134)&gt;0,NOT(ISNUMBER(F134))),"Add purchase total",IF(AND(N(E134)=0,N(F134)&gt;0),"Add received quantity",IF(D134+N(E134)-N(G134)-N(H134)-N(I134)-N(J134)&lt;0,"More out than in stock","Ready")))))))</ns0:f>
      </ns0:c>
      <ns0:c r="Y134" s="85" t="str">
        <ns0:f t="shared" si="10">IF(ISNUMBER(Q134),Q134*N134,"")</ns0:f>
      </ns0:c>
      <ns0:c r="Z134" s="239"/>
    </ns0:row>
    <ns0:row r="135" ht="15.75" customHeight="1">
      <ns0:c r="A135" s="83" t="str">
        <ns0:f>IF(Products!A135="","",Products!A135)</ns0:f>
      </ns0:c>
      <ns0:c r="B135" s="83" t="str">
        <ns0:f>IF(A135="","",Products!B135)</ns0:f>
      </ns0:c>
      <ns0:c r="C135" s="83" t="str">
        <ns0:f>IF(A135="","",Products!C135)</ns0:f>
      </ns0:c>
      <ns0:c r="D135" s="83" t="str">
        <ns0:f>IF(Products!I135="Ready",Products!G135,"")</ns0:f>
      </ns0:c>
      <ns0:c r="E135" s="226"/>
      <ns0:c r="F135" s="227"/>
      <ns0:c r="G135" s="83" t="str">
        <ns0:f>IF(Products!I135="Ready",N(Sales!C135),"")</ns0:f>
      </ns0:c>
      <ns0:c r="H135" s="226"/>
      <ns0:c r="I135" s="226"/>
      <ns0:c r="J135" s="226"/>
      <ns0:c r="K135" s="83" t="str">
        <ns0:f t="shared" si="1">IF(X135&lt;&gt;"Ready","",D135+N(E135)-N(G135)-N(H135)-N(I135)-N(J135))</ns0:f>
      </ns0:c>
      <ns0:c r="L135" s="226"/>
      <ns0:c r="M135" s="83" t="str">
        <ns0:f t="shared" si="2">IF(AND(X135="Ready",ISNUMBER(L135)),L135-K135,"")</ns0:f>
      </ns0:c>
      <ns0:c r="N135" s="85" t="str">
        <ns0:f>IF(X135&lt;&gt;"Ready","",IF(N(E135)&gt;0,(D135*Products!H135+F135)/(D135+E135),Products!H135))</ns0:f>
      </ns0:c>
      <ns0:c r="O135" s="83" t="str">
        <ns0:f>IF(X135="","",IF(X135&lt;&gt;"Ready",X135,IF(NOT(ISNUMBER(Products!E135)),"Set minimum",IF(V135&lt;=Products!E135,"Restock","OK"))))</ns0:f>
      </ns0:c>
      <ns0:c r="P135" s="83" t="str">
        <ns0:f t="shared" si="3"/>
      </ns0:c>
      <ns0:c r="Q135" s="83" t="str">
        <ns0:f>IF(O135&lt;&gt;"Restock","",MAX(0,IF(ISNUMBER(Products!F135),Products!F135,MAX(2*Products!E135,Products!E135+1))-V135))</ns0:f>
      </ns0:c>
      <ns0:c r="R135" s="85" t="str">
        <ns0:f t="shared" si="4"/>
      </ns0:c>
      <ns0:c r="S135" s="85" t="str">
        <ns0:f t="shared" si="5">IF(AND(X135="Ready",ISNUMBER(L135)),L135*N135,"")</ns0:f>
      </ns0:c>
      <ns0:c r="T135" s="85" t="str">
        <ns0:f t="shared" si="6">IF(AND(X135="Ready",ISNUMBER(L135)),MAX(0,-M135)*N135,"")</ns0:f>
      </ns0:c>
      <ns0:c r="U135" s="85" t="str">
        <ns0:f t="shared" si="7"/>
      </ns0:c>
      <ns0:c r="V135" s="83" t="str">
        <ns0:f t="shared" si="8">IF(X135&lt;&gt;"Ready","",IF(ISNUMBER(L135),L135,K135))</ns0:f>
      </ns0:c>
      <ns0:c r="W135" s="85" t="str">
        <ns0:f t="shared" si="9"/>
      </ns0:c>
      <ns0:c r="X135" s="83" t="str">
        <ns0:f>IF(Products!I135="","",IF(Products!I135&lt;&gt;"Ready","Fix Products",IF(COUNTA(E135:F135,H135:J135,L135)&lt;&gt;COUNT(E135:F135,H135:J135,L135),"Numbers only",IF(MIN(E135:F135,H135:J135,L135)&lt;0,"No negatives",IF(AND(N(E135)&gt;0,NOT(ISNUMBER(F135))),"Add purchase total",IF(AND(N(E135)=0,N(F135)&gt;0),"Add received quantity",IF(D135+N(E135)-N(G135)-N(H135)-N(I135)-N(J135)&lt;0,"More out than in stock","Ready")))))))</ns0:f>
      </ns0:c>
      <ns0:c r="Y135" s="85" t="str">
        <ns0:f t="shared" si="10">IF(ISNUMBER(Q135),Q135*N135,"")</ns0:f>
      </ns0:c>
      <ns0:c r="Z135" s="239"/>
    </ns0:row>
    <ns0:row r="136" ht="15.75" customHeight="1">
      <ns0:c r="A136" s="83" t="str">
        <ns0:f>IF(Products!A136="","",Products!A136)</ns0:f>
      </ns0:c>
      <ns0:c r="B136" s="83" t="str">
        <ns0:f>IF(A136="","",Products!B136)</ns0:f>
      </ns0:c>
      <ns0:c r="C136" s="83" t="str">
        <ns0:f>IF(A136="","",Products!C136)</ns0:f>
      </ns0:c>
      <ns0:c r="D136" s="83" t="str">
        <ns0:f>IF(Products!I136="Ready",Products!G136,"")</ns0:f>
      </ns0:c>
      <ns0:c r="E136" s="226"/>
      <ns0:c r="F136" s="227"/>
      <ns0:c r="G136" s="83" t="str">
        <ns0:f>IF(Products!I136="Ready",N(Sales!C136),"")</ns0:f>
      </ns0:c>
      <ns0:c r="H136" s="226"/>
      <ns0:c r="I136" s="226"/>
      <ns0:c r="J136" s="226"/>
      <ns0:c r="K136" s="83" t="str">
        <ns0:f t="shared" si="1">IF(X136&lt;&gt;"Ready","",D136+N(E136)-N(G136)-N(H136)-N(I136)-N(J136))</ns0:f>
      </ns0:c>
      <ns0:c r="L136" s="226"/>
      <ns0:c r="M136" s="83" t="str">
        <ns0:f t="shared" si="2">IF(AND(X136="Ready",ISNUMBER(L136)),L136-K136,"")</ns0:f>
      </ns0:c>
      <ns0:c r="N136" s="85" t="str">
        <ns0:f>IF(X136&lt;&gt;"Ready","",IF(N(E136)&gt;0,(D136*Products!H136+F136)/(D136+E136),Products!H136))</ns0:f>
      </ns0:c>
      <ns0:c r="O136" s="83" t="str">
        <ns0:f>IF(X136="","",IF(X136&lt;&gt;"Ready",X136,IF(NOT(ISNUMBER(Products!E136)),"Set minimum",IF(V136&lt;=Products!E136,"Restock","OK"))))</ns0:f>
      </ns0:c>
      <ns0:c r="P136" s="83" t="str">
        <ns0:f t="shared" si="3"/>
      </ns0:c>
      <ns0:c r="Q136" s="83" t="str">
        <ns0:f>IF(O136&lt;&gt;"Restock","",MAX(0,IF(ISNUMBER(Products!F136),Products!F136,MAX(2*Products!E136,Products!E136+1))-V136))</ns0:f>
      </ns0:c>
      <ns0:c r="R136" s="85" t="str">
        <ns0:f t="shared" si="4"/>
      </ns0:c>
      <ns0:c r="S136" s="85" t="str">
        <ns0:f t="shared" si="5">IF(AND(X136="Ready",ISNUMBER(L136)),L136*N136,"")</ns0:f>
      </ns0:c>
      <ns0:c r="T136" s="85" t="str">
        <ns0:f t="shared" si="6">IF(AND(X136="Ready",ISNUMBER(L136)),MAX(0,-M136)*N136,"")</ns0:f>
      </ns0:c>
      <ns0:c r="U136" s="85" t="str">
        <ns0:f t="shared" si="7"/>
      </ns0:c>
      <ns0:c r="V136" s="83" t="str">
        <ns0:f t="shared" si="8">IF(X136&lt;&gt;"Ready","",IF(ISNUMBER(L136),L136,K136))</ns0:f>
      </ns0:c>
      <ns0:c r="W136" s="85" t="str">
        <ns0:f t="shared" si="9"/>
      </ns0:c>
      <ns0:c r="X136" s="83" t="str">
        <ns0:f>IF(Products!I136="","",IF(Products!I136&lt;&gt;"Ready","Fix Products",IF(COUNTA(E136:F136,H136:J136,L136)&lt;&gt;COUNT(E136:F136,H136:J136,L136),"Numbers only",IF(MIN(E136:F136,H136:J136,L136)&lt;0,"No negatives",IF(AND(N(E136)&gt;0,NOT(ISNUMBER(F136))),"Add purchase total",IF(AND(N(E136)=0,N(F136)&gt;0),"Add received quantity",IF(D136+N(E136)-N(G136)-N(H136)-N(I136)-N(J136)&lt;0,"More out than in stock","Ready")))))))</ns0:f>
      </ns0:c>
      <ns0:c r="Y136" s="85" t="str">
        <ns0:f t="shared" si="10">IF(ISNUMBER(Q136),Q136*N136,"")</ns0:f>
      </ns0:c>
      <ns0:c r="Z136" s="239"/>
    </ns0:row>
    <ns0:row r="137" ht="15.75" customHeight="1">
      <ns0:c r="A137" s="83" t="str">
        <ns0:f>IF(Products!A137="","",Products!A137)</ns0:f>
      </ns0:c>
      <ns0:c r="B137" s="83" t="str">
        <ns0:f>IF(A137="","",Products!B137)</ns0:f>
      </ns0:c>
      <ns0:c r="C137" s="83" t="str">
        <ns0:f>IF(A137="","",Products!C137)</ns0:f>
      </ns0:c>
      <ns0:c r="D137" s="83" t="str">
        <ns0:f>IF(Products!I137="Ready",Products!G137,"")</ns0:f>
      </ns0:c>
      <ns0:c r="E137" s="226"/>
      <ns0:c r="F137" s="227"/>
      <ns0:c r="G137" s="83" t="str">
        <ns0:f>IF(Products!I137="Ready",N(Sales!C137),"")</ns0:f>
      </ns0:c>
      <ns0:c r="H137" s="226"/>
      <ns0:c r="I137" s="226"/>
      <ns0:c r="J137" s="226"/>
      <ns0:c r="K137" s="83" t="str">
        <ns0:f t="shared" si="1">IF(X137&lt;&gt;"Ready","",D137+N(E137)-N(G137)-N(H137)-N(I137)-N(J137))</ns0:f>
      </ns0:c>
      <ns0:c r="L137" s="226"/>
      <ns0:c r="M137" s="83" t="str">
        <ns0:f t="shared" si="2">IF(AND(X137="Ready",ISNUMBER(L137)),L137-K137,"")</ns0:f>
      </ns0:c>
      <ns0:c r="N137" s="85" t="str">
        <ns0:f>IF(X137&lt;&gt;"Ready","",IF(N(E137)&gt;0,(D137*Products!H137+F137)/(D137+E137),Products!H137))</ns0:f>
      </ns0:c>
      <ns0:c r="O137" s="83" t="str">
        <ns0:f>IF(X137="","",IF(X137&lt;&gt;"Ready",X137,IF(NOT(ISNUMBER(Products!E137)),"Set minimum",IF(V137&lt;=Products!E137,"Restock","OK"))))</ns0:f>
      </ns0:c>
      <ns0:c r="P137" s="83" t="str">
        <ns0:f t="shared" si="3"/>
      </ns0:c>
      <ns0:c r="Q137" s="83" t="str">
        <ns0:f>IF(O137&lt;&gt;"Restock","",MAX(0,IF(ISNUMBER(Products!F137),Products!F137,MAX(2*Products!E137,Products!E137+1))-V137))</ns0:f>
      </ns0:c>
      <ns0:c r="R137" s="85" t="str">
        <ns0:f t="shared" si="4"/>
      </ns0:c>
      <ns0:c r="S137" s="85" t="str">
        <ns0:f t="shared" si="5">IF(AND(X137="Ready",ISNUMBER(L137)),L137*N137,"")</ns0:f>
      </ns0:c>
      <ns0:c r="T137" s="85" t="str">
        <ns0:f t="shared" si="6">IF(AND(X137="Ready",ISNUMBER(L137)),MAX(0,-M137)*N137,"")</ns0:f>
      </ns0:c>
      <ns0:c r="U137" s="85" t="str">
        <ns0:f t="shared" si="7"/>
      </ns0:c>
      <ns0:c r="V137" s="83" t="str">
        <ns0:f t="shared" si="8">IF(X137&lt;&gt;"Ready","",IF(ISNUMBER(L137),L137,K137))</ns0:f>
      </ns0:c>
      <ns0:c r="W137" s="85" t="str">
        <ns0:f t="shared" si="9"/>
      </ns0:c>
      <ns0:c r="X137" s="83" t="str">
        <ns0:f>IF(Products!I137="","",IF(Products!I137&lt;&gt;"Ready","Fix Products",IF(COUNTA(E137:F137,H137:J137,L137)&lt;&gt;COUNT(E137:F137,H137:J137,L137),"Numbers only",IF(MIN(E137:F137,H137:J137,L137)&lt;0,"No negatives",IF(AND(N(E137)&gt;0,NOT(ISNUMBER(F137))),"Add purchase total",IF(AND(N(E137)=0,N(F137)&gt;0),"Add received quantity",IF(D137+N(E137)-N(G137)-N(H137)-N(I137)-N(J137)&lt;0,"More out than in stock","Ready")))))))</ns0:f>
      </ns0:c>
      <ns0:c r="Y137" s="85" t="str">
        <ns0:f t="shared" si="10">IF(ISNUMBER(Q137),Q137*N137,"")</ns0:f>
      </ns0:c>
      <ns0:c r="Z137" s="239"/>
    </ns0:row>
    <ns0:row r="138" ht="15.75" customHeight="1">
      <ns0:c r="A138" s="83" t="str">
        <ns0:f>IF(Products!A138="","",Products!A138)</ns0:f>
      </ns0:c>
      <ns0:c r="B138" s="83" t="str">
        <ns0:f>IF(A138="","",Products!B138)</ns0:f>
      </ns0:c>
      <ns0:c r="C138" s="83" t="str">
        <ns0:f>IF(A138="","",Products!C138)</ns0:f>
      </ns0:c>
      <ns0:c r="D138" s="83" t="str">
        <ns0:f>IF(Products!I138="Ready",Products!G138,"")</ns0:f>
      </ns0:c>
      <ns0:c r="E138" s="226"/>
      <ns0:c r="F138" s="227"/>
      <ns0:c r="G138" s="83" t="str">
        <ns0:f>IF(Products!I138="Ready",N(Sales!C138),"")</ns0:f>
      </ns0:c>
      <ns0:c r="H138" s="226"/>
      <ns0:c r="I138" s="226"/>
      <ns0:c r="J138" s="226"/>
      <ns0:c r="K138" s="83" t="str">
        <ns0:f t="shared" si="1">IF(X138&lt;&gt;"Ready","",D138+N(E138)-N(G138)-N(H138)-N(I138)-N(J138))</ns0:f>
      </ns0:c>
      <ns0:c r="L138" s="226"/>
      <ns0:c r="M138" s="83" t="str">
        <ns0:f t="shared" si="2">IF(AND(X138="Ready",ISNUMBER(L138)),L138-K138,"")</ns0:f>
      </ns0:c>
      <ns0:c r="N138" s="85" t="str">
        <ns0:f>IF(X138&lt;&gt;"Ready","",IF(N(E138)&gt;0,(D138*Products!H138+F138)/(D138+E138),Products!H138))</ns0:f>
      </ns0:c>
      <ns0:c r="O138" s="83" t="str">
        <ns0:f>IF(X138="","",IF(X138&lt;&gt;"Ready",X138,IF(NOT(ISNUMBER(Products!E138)),"Set minimum",IF(V138&lt;=Products!E138,"Restock","OK"))))</ns0:f>
      </ns0:c>
      <ns0:c r="P138" s="83" t="str">
        <ns0:f t="shared" si="3"/>
      </ns0:c>
      <ns0:c r="Q138" s="83" t="str">
        <ns0:f>IF(O138&lt;&gt;"Restock","",MAX(0,IF(ISNUMBER(Products!F138),Products!F138,MAX(2*Products!E138,Products!E138+1))-V138))</ns0:f>
      </ns0:c>
      <ns0:c r="R138" s="85" t="str">
        <ns0:f t="shared" si="4"/>
      </ns0:c>
      <ns0:c r="S138" s="85" t="str">
        <ns0:f t="shared" si="5">IF(AND(X138="Ready",ISNUMBER(L138)),L138*N138,"")</ns0:f>
      </ns0:c>
      <ns0:c r="T138" s="85" t="str">
        <ns0:f t="shared" si="6">IF(AND(X138="Ready",ISNUMBER(L138)),MAX(0,-M138)*N138,"")</ns0:f>
      </ns0:c>
      <ns0:c r="U138" s="85" t="str">
        <ns0:f t="shared" si="7"/>
      </ns0:c>
      <ns0:c r="V138" s="83" t="str">
        <ns0:f t="shared" si="8">IF(X138&lt;&gt;"Ready","",IF(ISNUMBER(L138),L138,K138))</ns0:f>
      </ns0:c>
      <ns0:c r="W138" s="85" t="str">
        <ns0:f t="shared" si="9"/>
      </ns0:c>
      <ns0:c r="X138" s="83" t="str">
        <ns0:f>IF(Products!I138="","",IF(Products!I138&lt;&gt;"Ready","Fix Products",IF(COUNTA(E138:F138,H138:J138,L138)&lt;&gt;COUNT(E138:F138,H138:J138,L138),"Numbers only",IF(MIN(E138:F138,H138:J138,L138)&lt;0,"No negatives",IF(AND(N(E138)&gt;0,NOT(ISNUMBER(F138))),"Add purchase total",IF(AND(N(E138)=0,N(F138)&gt;0),"Add received quantity",IF(D138+N(E138)-N(G138)-N(H138)-N(I138)-N(J138)&lt;0,"More out than in stock","Ready")))))))</ns0:f>
      </ns0:c>
      <ns0:c r="Y138" s="85" t="str">
        <ns0:f t="shared" si="10">IF(ISNUMBER(Q138),Q138*N138,"")</ns0:f>
      </ns0:c>
      <ns0:c r="Z138" s="239"/>
    </ns0:row>
    <ns0:row r="139" ht="15.75" customHeight="1">
      <ns0:c r="A139" s="83" t="str">
        <ns0:f>IF(Products!A139="","",Products!A139)</ns0:f>
      </ns0:c>
      <ns0:c r="B139" s="83" t="str">
        <ns0:f>IF(A139="","",Products!B139)</ns0:f>
      </ns0:c>
      <ns0:c r="C139" s="83" t="str">
        <ns0:f>IF(A139="","",Products!C139)</ns0:f>
      </ns0:c>
      <ns0:c r="D139" s="83" t="str">
        <ns0:f>IF(Products!I139="Ready",Products!G139,"")</ns0:f>
      </ns0:c>
      <ns0:c r="E139" s="226"/>
      <ns0:c r="F139" s="227"/>
      <ns0:c r="G139" s="83" t="str">
        <ns0:f>IF(Products!I139="Ready",N(Sales!C139),"")</ns0:f>
      </ns0:c>
      <ns0:c r="H139" s="226"/>
      <ns0:c r="I139" s="226"/>
      <ns0:c r="J139" s="226"/>
      <ns0:c r="K139" s="83" t="str">
        <ns0:f t="shared" si="1">IF(X139&lt;&gt;"Ready","",D139+N(E139)-N(G139)-N(H139)-N(I139)-N(J139))</ns0:f>
      </ns0:c>
      <ns0:c r="L139" s="226"/>
      <ns0:c r="M139" s="83" t="str">
        <ns0:f t="shared" si="2">IF(AND(X139="Ready",ISNUMBER(L139)),L139-K139,"")</ns0:f>
      </ns0:c>
      <ns0:c r="N139" s="85" t="str">
        <ns0:f>IF(X139&lt;&gt;"Ready","",IF(N(E139)&gt;0,(D139*Products!H139+F139)/(D139+E139),Products!H139))</ns0:f>
      </ns0:c>
      <ns0:c r="O139" s="83" t="str">
        <ns0:f>IF(X139="","",IF(X139&lt;&gt;"Ready",X139,IF(NOT(ISNUMBER(Products!E139)),"Set minimum",IF(V139&lt;=Products!E139,"Restock","OK"))))</ns0:f>
      </ns0:c>
      <ns0:c r="P139" s="83" t="str">
        <ns0:f t="shared" si="3"/>
      </ns0:c>
      <ns0:c r="Q139" s="83" t="str">
        <ns0:f>IF(O139&lt;&gt;"Restock","",MAX(0,IF(ISNUMBER(Products!F139),Products!F139,MAX(2*Products!E139,Products!E139+1))-V139))</ns0:f>
      </ns0:c>
      <ns0:c r="R139" s="85" t="str">
        <ns0:f t="shared" si="4"/>
      </ns0:c>
      <ns0:c r="S139" s="85" t="str">
        <ns0:f t="shared" si="5">IF(AND(X139="Ready",ISNUMBER(L139)),L139*N139,"")</ns0:f>
      </ns0:c>
      <ns0:c r="T139" s="85" t="str">
        <ns0:f t="shared" si="6">IF(AND(X139="Ready",ISNUMBER(L139)),MAX(0,-M139)*N139,"")</ns0:f>
      </ns0:c>
      <ns0:c r="U139" s="85" t="str">
        <ns0:f t="shared" si="7"/>
      </ns0:c>
      <ns0:c r="V139" s="83" t="str">
        <ns0:f t="shared" si="8">IF(X139&lt;&gt;"Ready","",IF(ISNUMBER(L139),L139,K139))</ns0:f>
      </ns0:c>
      <ns0:c r="W139" s="85" t="str">
        <ns0:f t="shared" si="9"/>
      </ns0:c>
      <ns0:c r="X139" s="83" t="str">
        <ns0:f>IF(Products!I139="","",IF(Products!I139&lt;&gt;"Ready","Fix Products",IF(COUNTA(E139:F139,H139:J139,L139)&lt;&gt;COUNT(E139:F139,H139:J139,L139),"Numbers only",IF(MIN(E139:F139,H139:J139,L139)&lt;0,"No negatives",IF(AND(N(E139)&gt;0,NOT(ISNUMBER(F139))),"Add purchase total",IF(AND(N(E139)=0,N(F139)&gt;0),"Add received quantity",IF(D139+N(E139)-N(G139)-N(H139)-N(I139)-N(J139)&lt;0,"More out than in stock","Ready")))))))</ns0:f>
      </ns0:c>
      <ns0:c r="Y139" s="85" t="str">
        <ns0:f t="shared" si="10">IF(ISNUMBER(Q139),Q139*N139,"")</ns0:f>
      </ns0:c>
      <ns0:c r="Z139" s="239"/>
    </ns0:row>
    <ns0:row r="140" ht="15.75" customHeight="1">
      <ns0:c r="A140" s="83" t="str">
        <ns0:f>IF(Products!A140="","",Products!A140)</ns0:f>
      </ns0:c>
      <ns0:c r="B140" s="83" t="str">
        <ns0:f>IF(A140="","",Products!B140)</ns0:f>
      </ns0:c>
      <ns0:c r="C140" s="83" t="str">
        <ns0:f>IF(A140="","",Products!C140)</ns0:f>
      </ns0:c>
      <ns0:c r="D140" s="83" t="str">
        <ns0:f>IF(Products!I140="Ready",Products!G140,"")</ns0:f>
      </ns0:c>
      <ns0:c r="E140" s="226"/>
      <ns0:c r="F140" s="227"/>
      <ns0:c r="G140" s="83" t="str">
        <ns0:f>IF(Products!I140="Ready",N(Sales!C140),"")</ns0:f>
      </ns0:c>
      <ns0:c r="H140" s="226"/>
      <ns0:c r="I140" s="226"/>
      <ns0:c r="J140" s="226"/>
      <ns0:c r="K140" s="83" t="str">
        <ns0:f t="shared" si="1">IF(X140&lt;&gt;"Ready","",D140+N(E140)-N(G140)-N(H140)-N(I140)-N(J140))</ns0:f>
      </ns0:c>
      <ns0:c r="L140" s="226"/>
      <ns0:c r="M140" s="83" t="str">
        <ns0:f t="shared" si="2">IF(AND(X140="Ready",ISNUMBER(L140)),L140-K140,"")</ns0:f>
      </ns0:c>
      <ns0:c r="N140" s="85" t="str">
        <ns0:f>IF(X140&lt;&gt;"Ready","",IF(N(E140)&gt;0,(D140*Products!H140+F140)/(D140+E140),Products!H140))</ns0:f>
      </ns0:c>
      <ns0:c r="O140" s="83" t="str">
        <ns0:f>IF(X140="","",IF(X140&lt;&gt;"Ready",X140,IF(NOT(ISNUMBER(Products!E140)),"Set minimum",IF(V140&lt;=Products!E140,"Restock","OK"))))</ns0:f>
      </ns0:c>
      <ns0:c r="P140" s="83" t="str">
        <ns0:f t="shared" si="3"/>
      </ns0:c>
      <ns0:c r="Q140" s="83" t="str">
        <ns0:f>IF(O140&lt;&gt;"Restock","",MAX(0,IF(ISNUMBER(Products!F140),Products!F140,MAX(2*Products!E140,Products!E140+1))-V140))</ns0:f>
      </ns0:c>
      <ns0:c r="R140" s="85" t="str">
        <ns0:f t="shared" si="4"/>
      </ns0:c>
      <ns0:c r="S140" s="85" t="str">
        <ns0:f t="shared" si="5">IF(AND(X140="Ready",ISNUMBER(L140)),L140*N140,"")</ns0:f>
      </ns0:c>
      <ns0:c r="T140" s="85" t="str">
        <ns0:f t="shared" si="6">IF(AND(X140="Ready",ISNUMBER(L140)),MAX(0,-M140)*N140,"")</ns0:f>
      </ns0:c>
      <ns0:c r="U140" s="85" t="str">
        <ns0:f t="shared" si="7"/>
      </ns0:c>
      <ns0:c r="V140" s="83" t="str">
        <ns0:f t="shared" si="8">IF(X140&lt;&gt;"Ready","",IF(ISNUMBER(L140),L140,K140))</ns0:f>
      </ns0:c>
      <ns0:c r="W140" s="85" t="str">
        <ns0:f t="shared" si="9"/>
      </ns0:c>
      <ns0:c r="X140" s="83" t="str">
        <ns0:f>IF(Products!I140="","",IF(Products!I140&lt;&gt;"Ready","Fix Products",IF(COUNTA(E140:F140,H140:J140,L140)&lt;&gt;COUNT(E140:F140,H140:J140,L140),"Numbers only",IF(MIN(E140:F140,H140:J140,L140)&lt;0,"No negatives",IF(AND(N(E140)&gt;0,NOT(ISNUMBER(F140))),"Add purchase total",IF(AND(N(E140)=0,N(F140)&gt;0),"Add received quantity",IF(D140+N(E140)-N(G140)-N(H140)-N(I140)-N(J140)&lt;0,"More out than in stock","Ready")))))))</ns0:f>
      </ns0:c>
      <ns0:c r="Y140" s="85" t="str">
        <ns0:f t="shared" si="10">IF(ISNUMBER(Q140),Q140*N140,"")</ns0:f>
      </ns0:c>
      <ns0:c r="Z140" s="239"/>
    </ns0:row>
    <ns0:row r="141" ht="15.75" customHeight="1">
      <ns0:c r="A141" s="83" t="str">
        <ns0:f>IF(Products!A141="","",Products!A141)</ns0:f>
      </ns0:c>
      <ns0:c r="B141" s="83" t="str">
        <ns0:f>IF(A141="","",Products!B141)</ns0:f>
      </ns0:c>
      <ns0:c r="C141" s="83" t="str">
        <ns0:f>IF(A141="","",Products!C141)</ns0:f>
      </ns0:c>
      <ns0:c r="D141" s="83" t="str">
        <ns0:f>IF(Products!I141="Ready",Products!G141,"")</ns0:f>
      </ns0:c>
      <ns0:c r="E141" s="226"/>
      <ns0:c r="F141" s="227"/>
      <ns0:c r="G141" s="83" t="str">
        <ns0:f>IF(Products!I141="Ready",N(Sales!C141),"")</ns0:f>
      </ns0:c>
      <ns0:c r="H141" s="226"/>
      <ns0:c r="I141" s="226"/>
      <ns0:c r="J141" s="226"/>
      <ns0:c r="K141" s="83" t="str">
        <ns0:f t="shared" si="1">IF(X141&lt;&gt;"Ready","",D141+N(E141)-N(G141)-N(H141)-N(I141)-N(J141))</ns0:f>
      </ns0:c>
      <ns0:c r="L141" s="226"/>
      <ns0:c r="M141" s="83" t="str">
        <ns0:f t="shared" si="2">IF(AND(X141="Ready",ISNUMBER(L141)),L141-K141,"")</ns0:f>
      </ns0:c>
      <ns0:c r="N141" s="85" t="str">
        <ns0:f>IF(X141&lt;&gt;"Ready","",IF(N(E141)&gt;0,(D141*Products!H141+F141)/(D141+E141),Products!H141))</ns0:f>
      </ns0:c>
      <ns0:c r="O141" s="83" t="str">
        <ns0:f>IF(X141="","",IF(X141&lt;&gt;"Ready",X141,IF(NOT(ISNUMBER(Products!E141)),"Set minimum",IF(V141&lt;=Products!E141,"Restock","OK"))))</ns0:f>
      </ns0:c>
      <ns0:c r="P141" s="83" t="str">
        <ns0:f t="shared" si="3"/>
      </ns0:c>
      <ns0:c r="Q141" s="83" t="str">
        <ns0:f>IF(O141&lt;&gt;"Restock","",MAX(0,IF(ISNUMBER(Products!F141),Products!F141,MAX(2*Products!E141,Products!E141+1))-V141))</ns0:f>
      </ns0:c>
      <ns0:c r="R141" s="85" t="str">
        <ns0:f t="shared" si="4"/>
      </ns0:c>
      <ns0:c r="S141" s="85" t="str">
        <ns0:f t="shared" si="5">IF(AND(X141="Ready",ISNUMBER(L141)),L141*N141,"")</ns0:f>
      </ns0:c>
      <ns0:c r="T141" s="85" t="str">
        <ns0:f t="shared" si="6">IF(AND(X141="Ready",ISNUMBER(L141)),MAX(0,-M141)*N141,"")</ns0:f>
      </ns0:c>
      <ns0:c r="U141" s="85" t="str">
        <ns0:f t="shared" si="7"/>
      </ns0:c>
      <ns0:c r="V141" s="83" t="str">
        <ns0:f t="shared" si="8">IF(X141&lt;&gt;"Ready","",IF(ISNUMBER(L141),L141,K141))</ns0:f>
      </ns0:c>
      <ns0:c r="W141" s="85" t="str">
        <ns0:f t="shared" si="9"/>
      </ns0:c>
      <ns0:c r="X141" s="83" t="str">
        <ns0:f>IF(Products!I141="","",IF(Products!I141&lt;&gt;"Ready","Fix Products",IF(COUNTA(E141:F141,H141:J141,L141)&lt;&gt;COUNT(E141:F141,H141:J141,L141),"Numbers only",IF(MIN(E141:F141,H141:J141,L141)&lt;0,"No negatives",IF(AND(N(E141)&gt;0,NOT(ISNUMBER(F141))),"Add purchase total",IF(AND(N(E141)=0,N(F141)&gt;0),"Add received quantity",IF(D141+N(E141)-N(G141)-N(H141)-N(I141)-N(J141)&lt;0,"More out than in stock","Ready")))))))</ns0:f>
      </ns0:c>
      <ns0:c r="Y141" s="85" t="str">
        <ns0:f t="shared" si="10">IF(ISNUMBER(Q141),Q141*N141,"")</ns0:f>
      </ns0:c>
      <ns0:c r="Z141" s="239"/>
    </ns0:row>
    <ns0:row r="142" ht="15.75" customHeight="1">
      <ns0:c r="A142" s="83" t="str">
        <ns0:f>IF(Products!A142="","",Products!A142)</ns0:f>
      </ns0:c>
      <ns0:c r="B142" s="83" t="str">
        <ns0:f>IF(A142="","",Products!B142)</ns0:f>
      </ns0:c>
      <ns0:c r="C142" s="83" t="str">
        <ns0:f>IF(A142="","",Products!C142)</ns0:f>
      </ns0:c>
      <ns0:c r="D142" s="83" t="str">
        <ns0:f>IF(Products!I142="Ready",Products!G142,"")</ns0:f>
      </ns0:c>
      <ns0:c r="E142" s="226"/>
      <ns0:c r="F142" s="227"/>
      <ns0:c r="G142" s="83" t="str">
        <ns0:f>IF(Products!I142="Ready",N(Sales!C142),"")</ns0:f>
      </ns0:c>
      <ns0:c r="H142" s="226"/>
      <ns0:c r="I142" s="226"/>
      <ns0:c r="J142" s="226"/>
      <ns0:c r="K142" s="83" t="str">
        <ns0:f t="shared" si="1">IF(X142&lt;&gt;"Ready","",D142+N(E142)-N(G142)-N(H142)-N(I142)-N(J142))</ns0:f>
      </ns0:c>
      <ns0:c r="L142" s="226"/>
      <ns0:c r="M142" s="83" t="str">
        <ns0:f t="shared" si="2">IF(AND(X142="Ready",ISNUMBER(L142)),L142-K142,"")</ns0:f>
      </ns0:c>
      <ns0:c r="N142" s="85" t="str">
        <ns0:f>IF(X142&lt;&gt;"Ready","",IF(N(E142)&gt;0,(D142*Products!H142+F142)/(D142+E142),Products!H142))</ns0:f>
      </ns0:c>
      <ns0:c r="O142" s="83" t="str">
        <ns0:f>IF(X142="","",IF(X142&lt;&gt;"Ready",X142,IF(NOT(ISNUMBER(Products!E142)),"Set minimum",IF(V142&lt;=Products!E142,"Restock","OK"))))</ns0:f>
      </ns0:c>
      <ns0:c r="P142" s="83" t="str">
        <ns0:f t="shared" si="3"/>
      </ns0:c>
      <ns0:c r="Q142" s="83" t="str">
        <ns0:f>IF(O142&lt;&gt;"Restock","",MAX(0,IF(ISNUMBER(Products!F142),Products!F142,MAX(2*Products!E142,Products!E142+1))-V142))</ns0:f>
      </ns0:c>
      <ns0:c r="R142" s="85" t="str">
        <ns0:f t="shared" si="4"/>
      </ns0:c>
      <ns0:c r="S142" s="85" t="str">
        <ns0:f t="shared" si="5">IF(AND(X142="Ready",ISNUMBER(L142)),L142*N142,"")</ns0:f>
      </ns0:c>
      <ns0:c r="T142" s="85" t="str">
        <ns0:f t="shared" si="6">IF(AND(X142="Ready",ISNUMBER(L142)),MAX(0,-M142)*N142,"")</ns0:f>
      </ns0:c>
      <ns0:c r="U142" s="85" t="str">
        <ns0:f t="shared" si="7"/>
      </ns0:c>
      <ns0:c r="V142" s="83" t="str">
        <ns0:f t="shared" si="8">IF(X142&lt;&gt;"Ready","",IF(ISNUMBER(L142),L142,K142))</ns0:f>
      </ns0:c>
      <ns0:c r="W142" s="85" t="str">
        <ns0:f t="shared" si="9"/>
      </ns0:c>
      <ns0:c r="X142" s="83" t="str">
        <ns0:f>IF(Products!I142="","",IF(Products!I142&lt;&gt;"Ready","Fix Products",IF(COUNTA(E142:F142,H142:J142,L142)&lt;&gt;COUNT(E142:F142,H142:J142,L142),"Numbers only",IF(MIN(E142:F142,H142:J142,L142)&lt;0,"No negatives",IF(AND(N(E142)&gt;0,NOT(ISNUMBER(F142))),"Add purchase total",IF(AND(N(E142)=0,N(F142)&gt;0),"Add received quantity",IF(D142+N(E142)-N(G142)-N(H142)-N(I142)-N(J142)&lt;0,"More out than in stock","Ready")))))))</ns0:f>
      </ns0:c>
      <ns0:c r="Y142" s="85" t="str">
        <ns0:f t="shared" si="10">IF(ISNUMBER(Q142),Q142*N142,"")</ns0:f>
      </ns0:c>
      <ns0:c r="Z142" s="239"/>
    </ns0:row>
    <ns0:row r="143" ht="15.75" customHeight="1">
      <ns0:c r="A143" s="83" t="str">
        <ns0:f>IF(Products!A143="","",Products!A143)</ns0:f>
      </ns0:c>
      <ns0:c r="B143" s="83" t="str">
        <ns0:f>IF(A143="","",Products!B143)</ns0:f>
      </ns0:c>
      <ns0:c r="C143" s="83" t="str">
        <ns0:f>IF(A143="","",Products!C143)</ns0:f>
      </ns0:c>
      <ns0:c r="D143" s="83" t="str">
        <ns0:f>IF(Products!I143="Ready",Products!G143,"")</ns0:f>
      </ns0:c>
      <ns0:c r="E143" s="226"/>
      <ns0:c r="F143" s="227"/>
      <ns0:c r="G143" s="83" t="str">
        <ns0:f>IF(Products!I143="Ready",N(Sales!C143),"")</ns0:f>
      </ns0:c>
      <ns0:c r="H143" s="226"/>
      <ns0:c r="I143" s="226"/>
      <ns0:c r="J143" s="226"/>
      <ns0:c r="K143" s="83" t="str">
        <ns0:f t="shared" si="1">IF(X143&lt;&gt;"Ready","",D143+N(E143)-N(G143)-N(H143)-N(I143)-N(J143))</ns0:f>
      </ns0:c>
      <ns0:c r="L143" s="226"/>
      <ns0:c r="M143" s="83" t="str">
        <ns0:f t="shared" si="2">IF(AND(X143="Ready",ISNUMBER(L143)),L143-K143,"")</ns0:f>
      </ns0:c>
      <ns0:c r="N143" s="85" t="str">
        <ns0:f>IF(X143&lt;&gt;"Ready","",IF(N(E143)&gt;0,(D143*Products!H143+F143)/(D143+E143),Products!H143))</ns0:f>
      </ns0:c>
      <ns0:c r="O143" s="83" t="str">
        <ns0:f>IF(X143="","",IF(X143&lt;&gt;"Ready",X143,IF(NOT(ISNUMBER(Products!E143)),"Set minimum",IF(V143&lt;=Products!E143,"Restock","OK"))))</ns0:f>
      </ns0:c>
      <ns0:c r="P143" s="83" t="str">
        <ns0:f t="shared" si="3"/>
      </ns0:c>
      <ns0:c r="Q143" s="83" t="str">
        <ns0:f>IF(O143&lt;&gt;"Restock","",MAX(0,IF(ISNUMBER(Products!F143),Products!F143,MAX(2*Products!E143,Products!E143+1))-V143))</ns0:f>
      </ns0:c>
      <ns0:c r="R143" s="85" t="str">
        <ns0:f t="shared" si="4"/>
      </ns0:c>
      <ns0:c r="S143" s="85" t="str">
        <ns0:f t="shared" si="5">IF(AND(X143="Ready",ISNUMBER(L143)),L143*N143,"")</ns0:f>
      </ns0:c>
      <ns0:c r="T143" s="85" t="str">
        <ns0:f t="shared" si="6">IF(AND(X143="Ready",ISNUMBER(L143)),MAX(0,-M143)*N143,"")</ns0:f>
      </ns0:c>
      <ns0:c r="U143" s="85" t="str">
        <ns0:f t="shared" si="7"/>
      </ns0:c>
      <ns0:c r="V143" s="83" t="str">
        <ns0:f t="shared" si="8">IF(X143&lt;&gt;"Ready","",IF(ISNUMBER(L143),L143,K143))</ns0:f>
      </ns0:c>
      <ns0:c r="W143" s="85" t="str">
        <ns0:f t="shared" si="9"/>
      </ns0:c>
      <ns0:c r="X143" s="83" t="str">
        <ns0:f>IF(Products!I143="","",IF(Products!I143&lt;&gt;"Ready","Fix Products",IF(COUNTA(E143:F143,H143:J143,L143)&lt;&gt;COUNT(E143:F143,H143:J143,L143),"Numbers only",IF(MIN(E143:F143,H143:J143,L143)&lt;0,"No negatives",IF(AND(N(E143)&gt;0,NOT(ISNUMBER(F143))),"Add purchase total",IF(AND(N(E143)=0,N(F143)&gt;0),"Add received quantity",IF(D143+N(E143)-N(G143)-N(H143)-N(I143)-N(J143)&lt;0,"More out than in stock","Ready")))))))</ns0:f>
      </ns0:c>
      <ns0:c r="Y143" s="85" t="str">
        <ns0:f t="shared" si="10">IF(ISNUMBER(Q143),Q143*N143,"")</ns0:f>
      </ns0:c>
      <ns0:c r="Z143" s="239"/>
    </ns0:row>
    <ns0:row r="144" ht="15.75" customHeight="1">
      <ns0:c r="A144" s="83" t="str">
        <ns0:f>IF(Products!A144="","",Products!A144)</ns0:f>
      </ns0:c>
      <ns0:c r="B144" s="83" t="str">
        <ns0:f>IF(A144="","",Products!B144)</ns0:f>
      </ns0:c>
      <ns0:c r="C144" s="83" t="str">
        <ns0:f>IF(A144="","",Products!C144)</ns0:f>
      </ns0:c>
      <ns0:c r="D144" s="83" t="str">
        <ns0:f>IF(Products!I144="Ready",Products!G144,"")</ns0:f>
      </ns0:c>
      <ns0:c r="E144" s="226"/>
      <ns0:c r="F144" s="227"/>
      <ns0:c r="G144" s="83" t="str">
        <ns0:f>IF(Products!I144="Ready",N(Sales!C144),"")</ns0:f>
      </ns0:c>
      <ns0:c r="H144" s="226"/>
      <ns0:c r="I144" s="226"/>
      <ns0:c r="J144" s="226"/>
      <ns0:c r="K144" s="83" t="str">
        <ns0:f t="shared" si="1">IF(X144&lt;&gt;"Ready","",D144+N(E144)-N(G144)-N(H144)-N(I144)-N(J144))</ns0:f>
      </ns0:c>
      <ns0:c r="L144" s="226"/>
      <ns0:c r="M144" s="83" t="str">
        <ns0:f t="shared" si="2">IF(AND(X144="Ready",ISNUMBER(L144)),L144-K144,"")</ns0:f>
      </ns0:c>
      <ns0:c r="N144" s="85" t="str">
        <ns0:f>IF(X144&lt;&gt;"Ready","",IF(N(E144)&gt;0,(D144*Products!H144+F144)/(D144+E144),Products!H144))</ns0:f>
      </ns0:c>
      <ns0:c r="O144" s="83" t="str">
        <ns0:f>IF(X144="","",IF(X144&lt;&gt;"Ready",X144,IF(NOT(ISNUMBER(Products!E144)),"Set minimum",IF(V144&lt;=Products!E144,"Restock","OK"))))</ns0:f>
      </ns0:c>
      <ns0:c r="P144" s="83" t="str">
        <ns0:f t="shared" si="3"/>
      </ns0:c>
      <ns0:c r="Q144" s="83" t="str">
        <ns0:f>IF(O144&lt;&gt;"Restock","",MAX(0,IF(ISNUMBER(Products!F144),Products!F144,MAX(2*Products!E144,Products!E144+1))-V144))</ns0:f>
      </ns0:c>
      <ns0:c r="R144" s="85" t="str">
        <ns0:f t="shared" si="4"/>
      </ns0:c>
      <ns0:c r="S144" s="85" t="str">
        <ns0:f t="shared" si="5">IF(AND(X144="Ready",ISNUMBER(L144)),L144*N144,"")</ns0:f>
      </ns0:c>
      <ns0:c r="T144" s="85" t="str">
        <ns0:f t="shared" si="6">IF(AND(X144="Ready",ISNUMBER(L144)),MAX(0,-M144)*N144,"")</ns0:f>
      </ns0:c>
      <ns0:c r="U144" s="85" t="str">
        <ns0:f t="shared" si="7"/>
      </ns0:c>
      <ns0:c r="V144" s="83" t="str">
        <ns0:f t="shared" si="8">IF(X144&lt;&gt;"Ready","",IF(ISNUMBER(L144),L144,K144))</ns0:f>
      </ns0:c>
      <ns0:c r="W144" s="85" t="str">
        <ns0:f t="shared" si="9"/>
      </ns0:c>
      <ns0:c r="X144" s="83" t="str">
        <ns0:f>IF(Products!I144="","",IF(Products!I144&lt;&gt;"Ready","Fix Products",IF(COUNTA(E144:F144,H144:J144,L144)&lt;&gt;COUNT(E144:F144,H144:J144,L144),"Numbers only",IF(MIN(E144:F144,H144:J144,L144)&lt;0,"No negatives",IF(AND(N(E144)&gt;0,NOT(ISNUMBER(F144))),"Add purchase total",IF(AND(N(E144)=0,N(F144)&gt;0),"Add received quantity",IF(D144+N(E144)-N(G144)-N(H144)-N(I144)-N(J144)&lt;0,"More out than in stock","Ready")))))))</ns0:f>
      </ns0:c>
      <ns0:c r="Y144" s="85" t="str">
        <ns0:f t="shared" si="10">IF(ISNUMBER(Q144),Q144*N144,"")</ns0:f>
      </ns0:c>
      <ns0:c r="Z144" s="239"/>
    </ns0:row>
    <ns0:row r="145" ht="15.75" customHeight="1">
      <ns0:c r="A145" s="83" t="str">
        <ns0:f>IF(Products!A145="","",Products!A145)</ns0:f>
      </ns0:c>
      <ns0:c r="B145" s="83" t="str">
        <ns0:f>IF(A145="","",Products!B145)</ns0:f>
      </ns0:c>
      <ns0:c r="C145" s="83" t="str">
        <ns0:f>IF(A145="","",Products!C145)</ns0:f>
      </ns0:c>
      <ns0:c r="D145" s="83" t="str">
        <ns0:f>IF(Products!I145="Ready",Products!G145,"")</ns0:f>
      </ns0:c>
      <ns0:c r="E145" s="226"/>
      <ns0:c r="F145" s="227"/>
      <ns0:c r="G145" s="83" t="str">
        <ns0:f>IF(Products!I145="Ready",N(Sales!C145),"")</ns0:f>
      </ns0:c>
      <ns0:c r="H145" s="226"/>
      <ns0:c r="I145" s="226"/>
      <ns0:c r="J145" s="226"/>
      <ns0:c r="K145" s="83" t="str">
        <ns0:f t="shared" si="1">IF(X145&lt;&gt;"Ready","",D145+N(E145)-N(G145)-N(H145)-N(I145)-N(J145))</ns0:f>
      </ns0:c>
      <ns0:c r="L145" s="226"/>
      <ns0:c r="M145" s="83" t="str">
        <ns0:f t="shared" si="2">IF(AND(X145="Ready",ISNUMBER(L145)),L145-K145,"")</ns0:f>
      </ns0:c>
      <ns0:c r="N145" s="85" t="str">
        <ns0:f>IF(X145&lt;&gt;"Ready","",IF(N(E145)&gt;0,(D145*Products!H145+F145)/(D145+E145),Products!H145))</ns0:f>
      </ns0:c>
      <ns0:c r="O145" s="83" t="str">
        <ns0:f>IF(X145="","",IF(X145&lt;&gt;"Ready",X145,IF(NOT(ISNUMBER(Products!E145)),"Set minimum",IF(V145&lt;=Products!E145,"Restock","OK"))))</ns0:f>
      </ns0:c>
      <ns0:c r="P145" s="83" t="str">
        <ns0:f t="shared" si="3"/>
      </ns0:c>
      <ns0:c r="Q145" s="83" t="str">
        <ns0:f>IF(O145&lt;&gt;"Restock","",MAX(0,IF(ISNUMBER(Products!F145),Products!F145,MAX(2*Products!E145,Products!E145+1))-V145))</ns0:f>
      </ns0:c>
      <ns0:c r="R145" s="85" t="str">
        <ns0:f t="shared" si="4"/>
      </ns0:c>
      <ns0:c r="S145" s="85" t="str">
        <ns0:f t="shared" si="5">IF(AND(X145="Ready",ISNUMBER(L145)),L145*N145,"")</ns0:f>
      </ns0:c>
      <ns0:c r="T145" s="85" t="str">
        <ns0:f t="shared" si="6">IF(AND(X145="Ready",ISNUMBER(L145)),MAX(0,-M145)*N145,"")</ns0:f>
      </ns0:c>
      <ns0:c r="U145" s="85" t="str">
        <ns0:f t="shared" si="7"/>
      </ns0:c>
      <ns0:c r="V145" s="83" t="str">
        <ns0:f t="shared" si="8">IF(X145&lt;&gt;"Ready","",IF(ISNUMBER(L145),L145,K145))</ns0:f>
      </ns0:c>
      <ns0:c r="W145" s="85" t="str">
        <ns0:f t="shared" si="9"/>
      </ns0:c>
      <ns0:c r="X145" s="83" t="str">
        <ns0:f>IF(Products!I145="","",IF(Products!I145&lt;&gt;"Ready","Fix Products",IF(COUNTA(E145:F145,H145:J145,L145)&lt;&gt;COUNT(E145:F145,H145:J145,L145),"Numbers only",IF(MIN(E145:F145,H145:J145,L145)&lt;0,"No negatives",IF(AND(N(E145)&gt;0,NOT(ISNUMBER(F145))),"Add purchase total",IF(AND(N(E145)=0,N(F145)&gt;0),"Add received quantity",IF(D145+N(E145)-N(G145)-N(H145)-N(I145)-N(J145)&lt;0,"More out than in stock","Ready")))))))</ns0:f>
      </ns0:c>
      <ns0:c r="Y145" s="85" t="str">
        <ns0:f t="shared" si="10">IF(ISNUMBER(Q145),Q145*N145,"")</ns0:f>
      </ns0:c>
      <ns0:c r="Z145" s="239"/>
    </ns0:row>
    <ns0:row r="146" ht="15.75" customHeight="1">
      <ns0:c r="A146" s="83" t="str">
        <ns0:f>IF(Products!A146="","",Products!A146)</ns0:f>
      </ns0:c>
      <ns0:c r="B146" s="83" t="str">
        <ns0:f>IF(A146="","",Products!B146)</ns0:f>
      </ns0:c>
      <ns0:c r="C146" s="83" t="str">
        <ns0:f>IF(A146="","",Products!C146)</ns0:f>
      </ns0:c>
      <ns0:c r="D146" s="83" t="str">
        <ns0:f>IF(Products!I146="Ready",Products!G146,"")</ns0:f>
      </ns0:c>
      <ns0:c r="E146" s="226"/>
      <ns0:c r="F146" s="227"/>
      <ns0:c r="G146" s="83" t="str">
        <ns0:f>IF(Products!I146="Ready",N(Sales!C146),"")</ns0:f>
      </ns0:c>
      <ns0:c r="H146" s="226"/>
      <ns0:c r="I146" s="226"/>
      <ns0:c r="J146" s="226"/>
      <ns0:c r="K146" s="83" t="str">
        <ns0:f t="shared" si="1">IF(X146&lt;&gt;"Ready","",D146+N(E146)-N(G146)-N(H146)-N(I146)-N(J146))</ns0:f>
      </ns0:c>
      <ns0:c r="L146" s="226"/>
      <ns0:c r="M146" s="83" t="str">
        <ns0:f t="shared" si="2">IF(AND(X146="Ready",ISNUMBER(L146)),L146-K146,"")</ns0:f>
      </ns0:c>
      <ns0:c r="N146" s="85" t="str">
        <ns0:f>IF(X146&lt;&gt;"Ready","",IF(N(E146)&gt;0,(D146*Products!H146+F146)/(D146+E146),Products!H146))</ns0:f>
      </ns0:c>
      <ns0:c r="O146" s="83" t="str">
        <ns0:f>IF(X146="","",IF(X146&lt;&gt;"Ready",X146,IF(NOT(ISNUMBER(Products!E146)),"Set minimum",IF(V146&lt;=Products!E146,"Restock","OK"))))</ns0:f>
      </ns0:c>
      <ns0:c r="P146" s="83" t="str">
        <ns0:f t="shared" si="3"/>
      </ns0:c>
      <ns0:c r="Q146" s="83" t="str">
        <ns0:f>IF(O146&lt;&gt;"Restock","",MAX(0,IF(ISNUMBER(Products!F146),Products!F146,MAX(2*Products!E146,Products!E146+1))-V146))</ns0:f>
      </ns0:c>
      <ns0:c r="R146" s="85" t="str">
        <ns0:f t="shared" si="4"/>
      </ns0:c>
      <ns0:c r="S146" s="85" t="str">
        <ns0:f t="shared" si="5">IF(AND(X146="Ready",ISNUMBER(L146)),L146*N146,"")</ns0:f>
      </ns0:c>
      <ns0:c r="T146" s="85" t="str">
        <ns0:f t="shared" si="6">IF(AND(X146="Ready",ISNUMBER(L146)),MAX(0,-M146)*N146,"")</ns0:f>
      </ns0:c>
      <ns0:c r="U146" s="85" t="str">
        <ns0:f t="shared" si="7"/>
      </ns0:c>
      <ns0:c r="V146" s="83" t="str">
        <ns0:f t="shared" si="8">IF(X146&lt;&gt;"Ready","",IF(ISNUMBER(L146),L146,K146))</ns0:f>
      </ns0:c>
      <ns0:c r="W146" s="85" t="str">
        <ns0:f t="shared" si="9"/>
      </ns0:c>
      <ns0:c r="X146" s="83" t="str">
        <ns0:f>IF(Products!I146="","",IF(Products!I146&lt;&gt;"Ready","Fix Products",IF(COUNTA(E146:F146,H146:J146,L146)&lt;&gt;COUNT(E146:F146,H146:J146,L146),"Numbers only",IF(MIN(E146:F146,H146:J146,L146)&lt;0,"No negatives",IF(AND(N(E146)&gt;0,NOT(ISNUMBER(F146))),"Add purchase total",IF(AND(N(E146)=0,N(F146)&gt;0),"Add received quantity",IF(D146+N(E146)-N(G146)-N(H146)-N(I146)-N(J146)&lt;0,"More out than in stock","Ready")))))))</ns0:f>
      </ns0:c>
      <ns0:c r="Y146" s="85" t="str">
        <ns0:f t="shared" si="10">IF(ISNUMBER(Q146),Q146*N146,"")</ns0:f>
      </ns0:c>
      <ns0:c r="Z146" s="239"/>
    </ns0:row>
    <ns0:row r="147" ht="15.75" customHeight="1">
      <ns0:c r="A147" s="83" t="str">
        <ns0:f>IF(Products!A147="","",Products!A147)</ns0:f>
      </ns0:c>
      <ns0:c r="B147" s="83" t="str">
        <ns0:f>IF(A147="","",Products!B147)</ns0:f>
      </ns0:c>
      <ns0:c r="C147" s="83" t="str">
        <ns0:f>IF(A147="","",Products!C147)</ns0:f>
      </ns0:c>
      <ns0:c r="D147" s="83" t="str">
        <ns0:f>IF(Products!I147="Ready",Products!G147,"")</ns0:f>
      </ns0:c>
      <ns0:c r="E147" s="226"/>
      <ns0:c r="F147" s="227"/>
      <ns0:c r="G147" s="83" t="str">
        <ns0:f>IF(Products!I147="Ready",N(Sales!C147),"")</ns0:f>
      </ns0:c>
      <ns0:c r="H147" s="226"/>
      <ns0:c r="I147" s="226"/>
      <ns0:c r="J147" s="226"/>
      <ns0:c r="K147" s="83" t="str">
        <ns0:f t="shared" si="1">IF(X147&lt;&gt;"Ready","",D147+N(E147)-N(G147)-N(H147)-N(I147)-N(J147))</ns0:f>
      </ns0:c>
      <ns0:c r="L147" s="226"/>
      <ns0:c r="M147" s="83" t="str">
        <ns0:f t="shared" si="2">IF(AND(X147="Ready",ISNUMBER(L147)),L147-K147,"")</ns0:f>
      </ns0:c>
      <ns0:c r="N147" s="85" t="str">
        <ns0:f>IF(X147&lt;&gt;"Ready","",IF(N(E147)&gt;0,(D147*Products!H147+F147)/(D147+E147),Products!H147))</ns0:f>
      </ns0:c>
      <ns0:c r="O147" s="83" t="str">
        <ns0:f>IF(X147="","",IF(X147&lt;&gt;"Ready",X147,IF(NOT(ISNUMBER(Products!E147)),"Set minimum",IF(V147&lt;=Products!E147,"Restock","OK"))))</ns0:f>
      </ns0:c>
      <ns0:c r="P147" s="83" t="str">
        <ns0:f t="shared" si="3"/>
      </ns0:c>
      <ns0:c r="Q147" s="83" t="str">
        <ns0:f>IF(O147&lt;&gt;"Restock","",MAX(0,IF(ISNUMBER(Products!F147),Products!F147,MAX(2*Products!E147,Products!E147+1))-V147))</ns0:f>
      </ns0:c>
      <ns0:c r="R147" s="85" t="str">
        <ns0:f t="shared" si="4"/>
      </ns0:c>
      <ns0:c r="S147" s="85" t="str">
        <ns0:f t="shared" si="5">IF(AND(X147="Ready",ISNUMBER(L147)),L147*N147,"")</ns0:f>
      </ns0:c>
      <ns0:c r="T147" s="85" t="str">
        <ns0:f t="shared" si="6">IF(AND(X147="Ready",ISNUMBER(L147)),MAX(0,-M147)*N147,"")</ns0:f>
      </ns0:c>
      <ns0:c r="U147" s="85" t="str">
        <ns0:f t="shared" si="7"/>
      </ns0:c>
      <ns0:c r="V147" s="83" t="str">
        <ns0:f t="shared" si="8">IF(X147&lt;&gt;"Ready","",IF(ISNUMBER(L147),L147,K147))</ns0:f>
      </ns0:c>
      <ns0:c r="W147" s="85" t="str">
        <ns0:f t="shared" si="9"/>
      </ns0:c>
      <ns0:c r="X147" s="83" t="str">
        <ns0:f>IF(Products!I147="","",IF(Products!I147&lt;&gt;"Ready","Fix Products",IF(COUNTA(E147:F147,H147:J147,L147)&lt;&gt;COUNT(E147:F147,H147:J147,L147),"Numbers only",IF(MIN(E147:F147,H147:J147,L147)&lt;0,"No negatives",IF(AND(N(E147)&gt;0,NOT(ISNUMBER(F147))),"Add purchase total",IF(AND(N(E147)=0,N(F147)&gt;0),"Add received quantity",IF(D147+N(E147)-N(G147)-N(H147)-N(I147)-N(J147)&lt;0,"More out than in stock","Ready")))))))</ns0:f>
      </ns0:c>
      <ns0:c r="Y147" s="85" t="str">
        <ns0:f t="shared" si="10">IF(ISNUMBER(Q147),Q147*N147,"")</ns0:f>
      </ns0:c>
      <ns0:c r="Z147" s="239"/>
    </ns0:row>
    <ns0:row r="148" ht="15.75" customHeight="1">
      <ns0:c r="A148" s="83" t="str">
        <ns0:f>IF(Products!A148="","",Products!A148)</ns0:f>
      </ns0:c>
      <ns0:c r="B148" s="83" t="str">
        <ns0:f>IF(A148="","",Products!B148)</ns0:f>
      </ns0:c>
      <ns0:c r="C148" s="83" t="str">
        <ns0:f>IF(A148="","",Products!C148)</ns0:f>
      </ns0:c>
      <ns0:c r="D148" s="83" t="str">
        <ns0:f>IF(Products!I148="Ready",Products!G148,"")</ns0:f>
      </ns0:c>
      <ns0:c r="E148" s="226"/>
      <ns0:c r="F148" s="227"/>
      <ns0:c r="G148" s="83" t="str">
        <ns0:f>IF(Products!I148="Ready",N(Sales!C148),"")</ns0:f>
      </ns0:c>
      <ns0:c r="H148" s="226"/>
      <ns0:c r="I148" s="226"/>
      <ns0:c r="J148" s="226"/>
      <ns0:c r="K148" s="83" t="str">
        <ns0:f t="shared" si="1">IF(X148&lt;&gt;"Ready","",D148+N(E148)-N(G148)-N(H148)-N(I148)-N(J148))</ns0:f>
      </ns0:c>
      <ns0:c r="L148" s="226"/>
      <ns0:c r="M148" s="83" t="str">
        <ns0:f t="shared" si="2">IF(AND(X148="Ready",ISNUMBER(L148)),L148-K148,"")</ns0:f>
      </ns0:c>
      <ns0:c r="N148" s="85" t="str">
        <ns0:f>IF(X148&lt;&gt;"Ready","",IF(N(E148)&gt;0,(D148*Products!H148+F148)/(D148+E148),Products!H148))</ns0:f>
      </ns0:c>
      <ns0:c r="O148" s="83" t="str">
        <ns0:f>IF(X148="","",IF(X148&lt;&gt;"Ready",X148,IF(NOT(ISNUMBER(Products!E148)),"Set minimum",IF(V148&lt;=Products!E148,"Restock","OK"))))</ns0:f>
      </ns0:c>
      <ns0:c r="P148" s="83" t="str">
        <ns0:f t="shared" si="3"/>
      </ns0:c>
      <ns0:c r="Q148" s="83" t="str">
        <ns0:f>IF(O148&lt;&gt;"Restock","",MAX(0,IF(ISNUMBER(Products!F148),Products!F148,MAX(2*Products!E148,Products!E148+1))-V148))</ns0:f>
      </ns0:c>
      <ns0:c r="R148" s="85" t="str">
        <ns0:f t="shared" si="4"/>
      </ns0:c>
      <ns0:c r="S148" s="85" t="str">
        <ns0:f t="shared" si="5">IF(AND(X148="Ready",ISNUMBER(L148)),L148*N148,"")</ns0:f>
      </ns0:c>
      <ns0:c r="T148" s="85" t="str">
        <ns0:f t="shared" si="6">IF(AND(X148="Ready",ISNUMBER(L148)),MAX(0,-M148)*N148,"")</ns0:f>
      </ns0:c>
      <ns0:c r="U148" s="85" t="str">
        <ns0:f t="shared" si="7"/>
      </ns0:c>
      <ns0:c r="V148" s="83" t="str">
        <ns0:f t="shared" si="8">IF(X148&lt;&gt;"Ready","",IF(ISNUMBER(L148),L148,K148))</ns0:f>
      </ns0:c>
      <ns0:c r="W148" s="85" t="str">
        <ns0:f t="shared" si="9"/>
      </ns0:c>
      <ns0:c r="X148" s="83" t="str">
        <ns0:f>IF(Products!I148="","",IF(Products!I148&lt;&gt;"Ready","Fix Products",IF(COUNTA(E148:F148,H148:J148,L148)&lt;&gt;COUNT(E148:F148,H148:J148,L148),"Numbers only",IF(MIN(E148:F148,H148:J148,L148)&lt;0,"No negatives",IF(AND(N(E148)&gt;0,NOT(ISNUMBER(F148))),"Add purchase total",IF(AND(N(E148)=0,N(F148)&gt;0),"Add received quantity",IF(D148+N(E148)-N(G148)-N(H148)-N(I148)-N(J148)&lt;0,"More out than in stock","Ready")))))))</ns0:f>
      </ns0:c>
      <ns0:c r="Y148" s="85" t="str">
        <ns0:f t="shared" si="10">IF(ISNUMBER(Q148),Q148*N148,"")</ns0:f>
      </ns0:c>
      <ns0:c r="Z148" s="239"/>
    </ns0:row>
    <ns0:row r="149" ht="15.75" customHeight="1">
      <ns0:c r="A149" s="83" t="str">
        <ns0:f>IF(Products!A149="","",Products!A149)</ns0:f>
      </ns0:c>
      <ns0:c r="B149" s="83" t="str">
        <ns0:f>IF(A149="","",Products!B149)</ns0:f>
      </ns0:c>
      <ns0:c r="C149" s="83" t="str">
        <ns0:f>IF(A149="","",Products!C149)</ns0:f>
      </ns0:c>
      <ns0:c r="D149" s="83" t="str">
        <ns0:f>IF(Products!I149="Ready",Products!G149,"")</ns0:f>
      </ns0:c>
      <ns0:c r="E149" s="226"/>
      <ns0:c r="F149" s="227"/>
      <ns0:c r="G149" s="83" t="str">
        <ns0:f>IF(Products!I149="Ready",N(Sales!C149),"")</ns0:f>
      </ns0:c>
      <ns0:c r="H149" s="226"/>
      <ns0:c r="I149" s="226"/>
      <ns0:c r="J149" s="226"/>
      <ns0:c r="K149" s="83" t="str">
        <ns0:f t="shared" si="1">IF(X149&lt;&gt;"Ready","",D149+N(E149)-N(G149)-N(H149)-N(I149)-N(J149))</ns0:f>
      </ns0:c>
      <ns0:c r="L149" s="226"/>
      <ns0:c r="M149" s="83" t="str">
        <ns0:f t="shared" si="2">IF(AND(X149="Ready",ISNUMBER(L149)),L149-K149,"")</ns0:f>
      </ns0:c>
      <ns0:c r="N149" s="85" t="str">
        <ns0:f>IF(X149&lt;&gt;"Ready","",IF(N(E149)&gt;0,(D149*Products!H149+F149)/(D149+E149),Products!H149))</ns0:f>
      </ns0:c>
      <ns0:c r="O149" s="83" t="str">
        <ns0:f>IF(X149="","",IF(X149&lt;&gt;"Ready",X149,IF(NOT(ISNUMBER(Products!E149)),"Set minimum",IF(V149&lt;=Products!E149,"Restock","OK"))))</ns0:f>
      </ns0:c>
      <ns0:c r="P149" s="83" t="str">
        <ns0:f t="shared" si="3"/>
      </ns0:c>
      <ns0:c r="Q149" s="83" t="str">
        <ns0:f>IF(O149&lt;&gt;"Restock","",MAX(0,IF(ISNUMBER(Products!F149),Products!F149,MAX(2*Products!E149,Products!E149+1))-V149))</ns0:f>
      </ns0:c>
      <ns0:c r="R149" s="85" t="str">
        <ns0:f t="shared" si="4"/>
      </ns0:c>
      <ns0:c r="S149" s="85" t="str">
        <ns0:f t="shared" si="5">IF(AND(X149="Ready",ISNUMBER(L149)),L149*N149,"")</ns0:f>
      </ns0:c>
      <ns0:c r="T149" s="85" t="str">
        <ns0:f t="shared" si="6">IF(AND(X149="Ready",ISNUMBER(L149)),MAX(0,-M149)*N149,"")</ns0:f>
      </ns0:c>
      <ns0:c r="U149" s="85" t="str">
        <ns0:f t="shared" si="7"/>
      </ns0:c>
      <ns0:c r="V149" s="83" t="str">
        <ns0:f t="shared" si="8">IF(X149&lt;&gt;"Ready","",IF(ISNUMBER(L149),L149,K149))</ns0:f>
      </ns0:c>
      <ns0:c r="W149" s="85" t="str">
        <ns0:f t="shared" si="9"/>
      </ns0:c>
      <ns0:c r="X149" s="83" t="str">
        <ns0:f>IF(Products!I149="","",IF(Products!I149&lt;&gt;"Ready","Fix Products",IF(COUNTA(E149:F149,H149:J149,L149)&lt;&gt;COUNT(E149:F149,H149:J149,L149),"Numbers only",IF(MIN(E149:F149,H149:J149,L149)&lt;0,"No negatives",IF(AND(N(E149)&gt;0,NOT(ISNUMBER(F149))),"Add purchase total",IF(AND(N(E149)=0,N(F149)&gt;0),"Add received quantity",IF(D149+N(E149)-N(G149)-N(H149)-N(I149)-N(J149)&lt;0,"More out than in stock","Ready")))))))</ns0:f>
      </ns0:c>
      <ns0:c r="Y149" s="85" t="str">
        <ns0:f t="shared" si="10">IF(ISNUMBER(Q149),Q149*N149,"")</ns0:f>
      </ns0:c>
      <ns0:c r="Z149" s="239"/>
    </ns0:row>
    <ns0:row r="150" ht="15.75" customHeight="1">
      <ns0:c r="A150" s="83" t="str">
        <ns0:f>IF(Products!A150="","",Products!A150)</ns0:f>
      </ns0:c>
      <ns0:c r="B150" s="83" t="str">
        <ns0:f>IF(A150="","",Products!B150)</ns0:f>
      </ns0:c>
      <ns0:c r="C150" s="83" t="str">
        <ns0:f>IF(A150="","",Products!C150)</ns0:f>
      </ns0:c>
      <ns0:c r="D150" s="83" t="str">
        <ns0:f>IF(Products!I150="Ready",Products!G150,"")</ns0:f>
      </ns0:c>
      <ns0:c r="E150" s="226"/>
      <ns0:c r="F150" s="227"/>
      <ns0:c r="G150" s="83" t="str">
        <ns0:f>IF(Products!I150="Ready",N(Sales!C150),"")</ns0:f>
      </ns0:c>
      <ns0:c r="H150" s="226"/>
      <ns0:c r="I150" s="226"/>
      <ns0:c r="J150" s="226"/>
      <ns0:c r="K150" s="83" t="str">
        <ns0:f t="shared" si="1">IF(X150&lt;&gt;"Ready","",D150+N(E150)-N(G150)-N(H150)-N(I150)-N(J150))</ns0:f>
      </ns0:c>
      <ns0:c r="L150" s="226"/>
      <ns0:c r="M150" s="83" t="str">
        <ns0:f t="shared" si="2">IF(AND(X150="Ready",ISNUMBER(L150)),L150-K150,"")</ns0:f>
      </ns0:c>
      <ns0:c r="N150" s="85" t="str">
        <ns0:f>IF(X150&lt;&gt;"Ready","",IF(N(E150)&gt;0,(D150*Products!H150+F150)/(D150+E150),Products!H150))</ns0:f>
      </ns0:c>
      <ns0:c r="O150" s="83" t="str">
        <ns0:f>IF(X150="","",IF(X150&lt;&gt;"Ready",X150,IF(NOT(ISNUMBER(Products!E150)),"Set minimum",IF(V150&lt;=Products!E150,"Restock","OK"))))</ns0:f>
      </ns0:c>
      <ns0:c r="P150" s="83" t="str">
        <ns0:f t="shared" si="3"/>
      </ns0:c>
      <ns0:c r="Q150" s="83" t="str">
        <ns0:f>IF(O150&lt;&gt;"Restock","",MAX(0,IF(ISNUMBER(Products!F150),Products!F150,MAX(2*Products!E150,Products!E150+1))-V150))</ns0:f>
      </ns0:c>
      <ns0:c r="R150" s="85" t="str">
        <ns0:f t="shared" si="4"/>
      </ns0:c>
      <ns0:c r="S150" s="85" t="str">
        <ns0:f t="shared" si="5">IF(AND(X150="Ready",ISNUMBER(L150)),L150*N150,"")</ns0:f>
      </ns0:c>
      <ns0:c r="T150" s="85" t="str">
        <ns0:f t="shared" si="6">IF(AND(X150="Ready",ISNUMBER(L150)),MAX(0,-M150)*N150,"")</ns0:f>
      </ns0:c>
      <ns0:c r="U150" s="85" t="str">
        <ns0:f t="shared" si="7"/>
      </ns0:c>
      <ns0:c r="V150" s="83" t="str">
        <ns0:f t="shared" si="8">IF(X150&lt;&gt;"Ready","",IF(ISNUMBER(L150),L150,K150))</ns0:f>
      </ns0:c>
      <ns0:c r="W150" s="85" t="str">
        <ns0:f t="shared" si="9"/>
      </ns0:c>
      <ns0:c r="X150" s="83" t="str">
        <ns0:f>IF(Products!I150="","",IF(Products!I150&lt;&gt;"Ready","Fix Products",IF(COUNTA(E150:F150,H150:J150,L150)&lt;&gt;COUNT(E150:F150,H150:J150,L150),"Numbers only",IF(MIN(E150:F150,H150:J150,L150)&lt;0,"No negatives",IF(AND(N(E150)&gt;0,NOT(ISNUMBER(F150))),"Add purchase total",IF(AND(N(E150)=0,N(F150)&gt;0),"Add received quantity",IF(D150+N(E150)-N(G150)-N(H150)-N(I150)-N(J150)&lt;0,"More out than in stock","Ready")))))))</ns0:f>
      </ns0:c>
      <ns0:c r="Y150" s="85" t="str">
        <ns0:f t="shared" si="10">IF(ISNUMBER(Q150),Q150*N150,"")</ns0:f>
      </ns0:c>
      <ns0:c r="Z150" s="239"/>
    </ns0:row>
    <ns0:row r="151" ht="15.75" customHeight="1">
      <ns0:c r="A151" s="83" t="str">
        <ns0:f>IF(Products!A151="","",Products!A151)</ns0:f>
      </ns0:c>
      <ns0:c r="B151" s="83" t="str">
        <ns0:f>IF(A151="","",Products!B151)</ns0:f>
      </ns0:c>
      <ns0:c r="C151" s="83" t="str">
        <ns0:f>IF(A151="","",Products!C151)</ns0:f>
      </ns0:c>
      <ns0:c r="D151" s="83" t="str">
        <ns0:f>IF(Products!I151="Ready",Products!G151,"")</ns0:f>
      </ns0:c>
      <ns0:c r="E151" s="226"/>
      <ns0:c r="F151" s="227"/>
      <ns0:c r="G151" s="83" t="str">
        <ns0:f>IF(Products!I151="Ready",N(Sales!C151),"")</ns0:f>
      </ns0:c>
      <ns0:c r="H151" s="226"/>
      <ns0:c r="I151" s="226"/>
      <ns0:c r="J151" s="226"/>
      <ns0:c r="K151" s="83" t="str">
        <ns0:f t="shared" si="1">IF(X151&lt;&gt;"Ready","",D151+N(E151)-N(G151)-N(H151)-N(I151)-N(J151))</ns0:f>
      </ns0:c>
      <ns0:c r="L151" s="226"/>
      <ns0:c r="M151" s="83" t="str">
        <ns0:f t="shared" si="2">IF(AND(X151="Ready",ISNUMBER(L151)),L151-K151,"")</ns0:f>
      </ns0:c>
      <ns0:c r="N151" s="85" t="str">
        <ns0:f>IF(X151&lt;&gt;"Ready","",IF(N(E151)&gt;0,(D151*Products!H151+F151)/(D151+E151),Products!H151))</ns0:f>
      </ns0:c>
      <ns0:c r="O151" s="83" t="str">
        <ns0:f>IF(X151="","",IF(X151&lt;&gt;"Ready",X151,IF(NOT(ISNUMBER(Products!E151)),"Set minimum",IF(V151&lt;=Products!E151,"Restock","OK"))))</ns0:f>
      </ns0:c>
      <ns0:c r="P151" s="83" t="str">
        <ns0:f t="shared" si="3"/>
      </ns0:c>
      <ns0:c r="Q151" s="83" t="str">
        <ns0:f>IF(O151&lt;&gt;"Restock","",MAX(0,IF(ISNUMBER(Products!F151),Products!F151,MAX(2*Products!E151,Products!E151+1))-V151))</ns0:f>
      </ns0:c>
      <ns0:c r="R151" s="85" t="str">
        <ns0:f t="shared" si="4"/>
      </ns0:c>
      <ns0:c r="S151" s="85" t="str">
        <ns0:f t="shared" si="5">IF(AND(X151="Ready",ISNUMBER(L151)),L151*N151,"")</ns0:f>
      </ns0:c>
      <ns0:c r="T151" s="85" t="str">
        <ns0:f t="shared" si="6">IF(AND(X151="Ready",ISNUMBER(L151)),MAX(0,-M151)*N151,"")</ns0:f>
      </ns0:c>
      <ns0:c r="U151" s="85" t="str">
        <ns0:f t="shared" si="7"/>
      </ns0:c>
      <ns0:c r="V151" s="83" t="str">
        <ns0:f t="shared" si="8">IF(X151&lt;&gt;"Ready","",IF(ISNUMBER(L151),L151,K151))</ns0:f>
      </ns0:c>
      <ns0:c r="W151" s="85" t="str">
        <ns0:f t="shared" si="9"/>
      </ns0:c>
      <ns0:c r="X151" s="83" t="str">
        <ns0:f>IF(Products!I151="","",IF(Products!I151&lt;&gt;"Ready","Fix Products",IF(COUNTA(E151:F151,H151:J151,L151)&lt;&gt;COUNT(E151:F151,H151:J151,L151),"Numbers only",IF(MIN(E151:F151,H151:J151,L151)&lt;0,"No negatives",IF(AND(N(E151)&gt;0,NOT(ISNUMBER(F151))),"Add purchase total",IF(AND(N(E151)=0,N(F151)&gt;0),"Add received quantity",IF(D151+N(E151)-N(G151)-N(H151)-N(I151)-N(J151)&lt;0,"More out than in stock","Ready")))))))</ns0:f>
      </ns0:c>
      <ns0:c r="Y151" s="85" t="str">
        <ns0:f t="shared" si="10">IF(ISNUMBER(Q151),Q151*N151,"")</ns0:f>
      </ns0:c>
      <ns0:c r="Z151" s="239"/>
    </ns0:row>
    <ns0:row r="152" ht="15.75" customHeight="1">
      <ns0:c r="A152" s="83" t="str">
        <ns0:f>IF(Products!A152="","",Products!A152)</ns0:f>
      </ns0:c>
      <ns0:c r="B152" s="83" t="str">
        <ns0:f>IF(A152="","",Products!B152)</ns0:f>
      </ns0:c>
      <ns0:c r="C152" s="83" t="str">
        <ns0:f>IF(A152="","",Products!C152)</ns0:f>
      </ns0:c>
      <ns0:c r="D152" s="83" t="str">
        <ns0:f>IF(Products!I152="Ready",Products!G152,"")</ns0:f>
      </ns0:c>
      <ns0:c r="E152" s="226"/>
      <ns0:c r="F152" s="227"/>
      <ns0:c r="G152" s="83" t="str">
        <ns0:f>IF(Products!I152="Ready",N(Sales!C152),"")</ns0:f>
      </ns0:c>
      <ns0:c r="H152" s="226"/>
      <ns0:c r="I152" s="226"/>
      <ns0:c r="J152" s="226"/>
      <ns0:c r="K152" s="83" t="str">
        <ns0:f t="shared" si="1">IF(X152&lt;&gt;"Ready","",D152+N(E152)-N(G152)-N(H152)-N(I152)-N(J152))</ns0:f>
      </ns0:c>
      <ns0:c r="L152" s="226"/>
      <ns0:c r="M152" s="83" t="str">
        <ns0:f t="shared" si="2">IF(AND(X152="Ready",ISNUMBER(L152)),L152-K152,"")</ns0:f>
      </ns0:c>
      <ns0:c r="N152" s="85" t="str">
        <ns0:f>IF(X152&lt;&gt;"Ready","",IF(N(E152)&gt;0,(D152*Products!H152+F152)/(D152+E152),Products!H152))</ns0:f>
      </ns0:c>
      <ns0:c r="O152" s="83" t="str">
        <ns0:f>IF(X152="","",IF(X152&lt;&gt;"Ready",X152,IF(NOT(ISNUMBER(Products!E152)),"Set minimum",IF(V152&lt;=Products!E152,"Restock","OK"))))</ns0:f>
      </ns0:c>
      <ns0:c r="P152" s="83" t="str">
        <ns0:f t="shared" si="3"/>
      </ns0:c>
      <ns0:c r="Q152" s="83" t="str">
        <ns0:f>IF(O152&lt;&gt;"Restock","",MAX(0,IF(ISNUMBER(Products!F152),Products!F152,MAX(2*Products!E152,Products!E152+1))-V152))</ns0:f>
      </ns0:c>
      <ns0:c r="R152" s="85" t="str">
        <ns0:f t="shared" si="4"/>
      </ns0:c>
      <ns0:c r="S152" s="85" t="str">
        <ns0:f t="shared" si="5">IF(AND(X152="Ready",ISNUMBER(L152)),L152*N152,"")</ns0:f>
      </ns0:c>
      <ns0:c r="T152" s="85" t="str">
        <ns0:f t="shared" si="6">IF(AND(X152="Ready",ISNUMBER(L152)),MAX(0,-M152)*N152,"")</ns0:f>
      </ns0:c>
      <ns0:c r="U152" s="85" t="str">
        <ns0:f t="shared" si="7"/>
      </ns0:c>
      <ns0:c r="V152" s="83" t="str">
        <ns0:f t="shared" si="8">IF(X152&lt;&gt;"Ready","",IF(ISNUMBER(L152),L152,K152))</ns0:f>
      </ns0:c>
      <ns0:c r="W152" s="85" t="str">
        <ns0:f t="shared" si="9"/>
      </ns0:c>
      <ns0:c r="X152" s="83" t="str">
        <ns0:f>IF(Products!I152="","",IF(Products!I152&lt;&gt;"Ready","Fix Products",IF(COUNTA(E152:F152,H152:J152,L152)&lt;&gt;COUNT(E152:F152,H152:J152,L152),"Numbers only",IF(MIN(E152:F152,H152:J152,L152)&lt;0,"No negatives",IF(AND(N(E152)&gt;0,NOT(ISNUMBER(F152))),"Add purchase total",IF(AND(N(E152)=0,N(F152)&gt;0),"Add received quantity",IF(D152+N(E152)-N(G152)-N(H152)-N(I152)-N(J152)&lt;0,"More out than in stock","Ready")))))))</ns0:f>
      </ns0:c>
      <ns0:c r="Y152" s="85" t="str">
        <ns0:f t="shared" si="10">IF(ISNUMBER(Q152),Q152*N152,"")</ns0:f>
      </ns0:c>
      <ns0:c r="Z152" s="239"/>
    </ns0:row>
    <ns0:row r="153" ht="15.75" customHeight="1">
      <ns0:c r="A153" s="83" t="str">
        <ns0:f>IF(Products!A153="","",Products!A153)</ns0:f>
      </ns0:c>
      <ns0:c r="B153" s="83" t="str">
        <ns0:f>IF(A153="","",Products!B153)</ns0:f>
      </ns0:c>
      <ns0:c r="C153" s="83" t="str">
        <ns0:f>IF(A153="","",Products!C153)</ns0:f>
      </ns0:c>
      <ns0:c r="D153" s="83" t="str">
        <ns0:f>IF(Products!I153="Ready",Products!G153,"")</ns0:f>
      </ns0:c>
      <ns0:c r="E153" s="226"/>
      <ns0:c r="F153" s="227"/>
      <ns0:c r="G153" s="83" t="str">
        <ns0:f>IF(Products!I153="Ready",N(Sales!C153),"")</ns0:f>
      </ns0:c>
      <ns0:c r="H153" s="226"/>
      <ns0:c r="I153" s="226"/>
      <ns0:c r="J153" s="226"/>
      <ns0:c r="K153" s="83" t="str">
        <ns0:f t="shared" si="1">IF(X153&lt;&gt;"Ready","",D153+N(E153)-N(G153)-N(H153)-N(I153)-N(J153))</ns0:f>
      </ns0:c>
      <ns0:c r="L153" s="226"/>
      <ns0:c r="M153" s="83" t="str">
        <ns0:f t="shared" si="2">IF(AND(X153="Ready",ISNUMBER(L153)),L153-K153,"")</ns0:f>
      </ns0:c>
      <ns0:c r="N153" s="85" t="str">
        <ns0:f>IF(X153&lt;&gt;"Ready","",IF(N(E153)&gt;0,(D153*Products!H153+F153)/(D153+E153),Products!H153))</ns0:f>
      </ns0:c>
      <ns0:c r="O153" s="83" t="str">
        <ns0:f>IF(X153="","",IF(X153&lt;&gt;"Ready",X153,IF(NOT(ISNUMBER(Products!E153)),"Set minimum",IF(V153&lt;=Products!E153,"Restock","OK"))))</ns0:f>
      </ns0:c>
      <ns0:c r="P153" s="83" t="str">
        <ns0:f t="shared" si="3"/>
      </ns0:c>
      <ns0:c r="Q153" s="83" t="str">
        <ns0:f>IF(O153&lt;&gt;"Restock","",MAX(0,IF(ISNUMBER(Products!F153),Products!F153,MAX(2*Products!E153,Products!E153+1))-V153))</ns0:f>
      </ns0:c>
      <ns0:c r="R153" s="85" t="str">
        <ns0:f t="shared" si="4"/>
      </ns0:c>
      <ns0:c r="S153" s="85" t="str">
        <ns0:f t="shared" si="5">IF(AND(X153="Ready",ISNUMBER(L153)),L153*N153,"")</ns0:f>
      </ns0:c>
      <ns0:c r="T153" s="85" t="str">
        <ns0:f t="shared" si="6">IF(AND(X153="Ready",ISNUMBER(L153)),MAX(0,-M153)*N153,"")</ns0:f>
      </ns0:c>
      <ns0:c r="U153" s="85" t="str">
        <ns0:f t="shared" si="7"/>
      </ns0:c>
      <ns0:c r="V153" s="83" t="str">
        <ns0:f t="shared" si="8">IF(X153&lt;&gt;"Ready","",IF(ISNUMBER(L153),L153,K153))</ns0:f>
      </ns0:c>
      <ns0:c r="W153" s="85" t="str">
        <ns0:f t="shared" si="9"/>
      </ns0:c>
      <ns0:c r="X153" s="83" t="str">
        <ns0:f>IF(Products!I153="","",IF(Products!I153&lt;&gt;"Ready","Fix Products",IF(COUNTA(E153:F153,H153:J153,L153)&lt;&gt;COUNT(E153:F153,H153:J153,L153),"Numbers only",IF(MIN(E153:F153,H153:J153,L153)&lt;0,"No negatives",IF(AND(N(E153)&gt;0,NOT(ISNUMBER(F153))),"Add purchase total",IF(AND(N(E153)=0,N(F153)&gt;0),"Add received quantity",IF(D153+N(E153)-N(G153)-N(H153)-N(I153)-N(J153)&lt;0,"More out than in stock","Ready")))))))</ns0:f>
      </ns0:c>
      <ns0:c r="Y153" s="85" t="str">
        <ns0:f t="shared" si="10">IF(ISNUMBER(Q153),Q153*N153,"")</ns0:f>
      </ns0:c>
      <ns0:c r="Z153" s="239"/>
    </ns0:row>
    <ns0:row r="154" ht="15.75" customHeight="1">
      <ns0:c r="A154" s="83" t="str">
        <ns0:f>IF(Products!A154="","",Products!A154)</ns0:f>
      </ns0:c>
      <ns0:c r="B154" s="83" t="str">
        <ns0:f>IF(A154="","",Products!B154)</ns0:f>
      </ns0:c>
      <ns0:c r="C154" s="83" t="str">
        <ns0:f>IF(A154="","",Products!C154)</ns0:f>
      </ns0:c>
      <ns0:c r="D154" s="83" t="str">
        <ns0:f>IF(Products!I154="Ready",Products!G154,"")</ns0:f>
      </ns0:c>
      <ns0:c r="E154" s="226"/>
      <ns0:c r="F154" s="227"/>
      <ns0:c r="G154" s="83" t="str">
        <ns0:f>IF(Products!I154="Ready",N(Sales!C154),"")</ns0:f>
      </ns0:c>
      <ns0:c r="H154" s="226"/>
      <ns0:c r="I154" s="226"/>
      <ns0:c r="J154" s="226"/>
      <ns0:c r="K154" s="83" t="str">
        <ns0:f t="shared" si="1">IF(X154&lt;&gt;"Ready","",D154+N(E154)-N(G154)-N(H154)-N(I154)-N(J154))</ns0:f>
      </ns0:c>
      <ns0:c r="L154" s="226"/>
      <ns0:c r="M154" s="83" t="str">
        <ns0:f t="shared" si="2">IF(AND(X154="Ready",ISNUMBER(L154)),L154-K154,"")</ns0:f>
      </ns0:c>
      <ns0:c r="N154" s="85" t="str">
        <ns0:f>IF(X154&lt;&gt;"Ready","",IF(N(E154)&gt;0,(D154*Products!H154+F154)/(D154+E154),Products!H154))</ns0:f>
      </ns0:c>
      <ns0:c r="O154" s="83" t="str">
        <ns0:f>IF(X154="","",IF(X154&lt;&gt;"Ready",X154,IF(NOT(ISNUMBER(Products!E154)),"Set minimum",IF(V154&lt;=Products!E154,"Restock","OK"))))</ns0:f>
      </ns0:c>
      <ns0:c r="P154" s="83" t="str">
        <ns0:f t="shared" si="3"/>
      </ns0:c>
      <ns0:c r="Q154" s="83" t="str">
        <ns0:f>IF(O154&lt;&gt;"Restock","",MAX(0,IF(ISNUMBER(Products!F154),Products!F154,MAX(2*Products!E154,Products!E154+1))-V154))</ns0:f>
      </ns0:c>
      <ns0:c r="R154" s="85" t="str">
        <ns0:f t="shared" si="4"/>
      </ns0:c>
      <ns0:c r="S154" s="85" t="str">
        <ns0:f t="shared" si="5">IF(AND(X154="Ready",ISNUMBER(L154)),L154*N154,"")</ns0:f>
      </ns0:c>
      <ns0:c r="T154" s="85" t="str">
        <ns0:f t="shared" si="6">IF(AND(X154="Ready",ISNUMBER(L154)),MAX(0,-M154)*N154,"")</ns0:f>
      </ns0:c>
      <ns0:c r="U154" s="85" t="str">
        <ns0:f t="shared" si="7"/>
      </ns0:c>
      <ns0:c r="V154" s="83" t="str">
        <ns0:f t="shared" si="8">IF(X154&lt;&gt;"Ready","",IF(ISNUMBER(L154),L154,K154))</ns0:f>
      </ns0:c>
      <ns0:c r="W154" s="85" t="str">
        <ns0:f t="shared" si="9"/>
      </ns0:c>
      <ns0:c r="X154" s="83" t="str">
        <ns0:f>IF(Products!I154="","",IF(Products!I154&lt;&gt;"Ready","Fix Products",IF(COUNTA(E154:F154,H154:J154,L154)&lt;&gt;COUNT(E154:F154,H154:J154,L154),"Numbers only",IF(MIN(E154:F154,H154:J154,L154)&lt;0,"No negatives",IF(AND(N(E154)&gt;0,NOT(ISNUMBER(F154))),"Add purchase total",IF(AND(N(E154)=0,N(F154)&gt;0),"Add received quantity",IF(D154+N(E154)-N(G154)-N(H154)-N(I154)-N(J154)&lt;0,"More out than in stock","Ready")))))))</ns0:f>
      </ns0:c>
      <ns0:c r="Y154" s="85" t="str">
        <ns0:f t="shared" si="10">IF(ISNUMBER(Q154),Q154*N154,"")</ns0:f>
      </ns0:c>
      <ns0:c r="Z154" s="239"/>
    </ns0:row>
    <ns0:row r="155" ht="15.75" customHeight="1">
      <ns0:c r="A155" s="83" t="str">
        <ns0:f>IF(Products!A155="","",Products!A155)</ns0:f>
      </ns0:c>
      <ns0:c r="B155" s="83" t="str">
        <ns0:f>IF(A155="","",Products!B155)</ns0:f>
      </ns0:c>
      <ns0:c r="C155" s="83" t="str">
        <ns0:f>IF(A155="","",Products!C155)</ns0:f>
      </ns0:c>
      <ns0:c r="D155" s="83" t="str">
        <ns0:f>IF(Products!I155="Ready",Products!G155,"")</ns0:f>
      </ns0:c>
      <ns0:c r="E155" s="226"/>
      <ns0:c r="F155" s="227"/>
      <ns0:c r="G155" s="83" t="str">
        <ns0:f>IF(Products!I155="Ready",N(Sales!C155),"")</ns0:f>
      </ns0:c>
      <ns0:c r="H155" s="226"/>
      <ns0:c r="I155" s="226"/>
      <ns0:c r="J155" s="226"/>
      <ns0:c r="K155" s="83" t="str">
        <ns0:f t="shared" si="1">IF(X155&lt;&gt;"Ready","",D155+N(E155)-N(G155)-N(H155)-N(I155)-N(J155))</ns0:f>
      </ns0:c>
      <ns0:c r="L155" s="226"/>
      <ns0:c r="M155" s="83" t="str">
        <ns0:f t="shared" si="2">IF(AND(X155="Ready",ISNUMBER(L155)),L155-K155,"")</ns0:f>
      </ns0:c>
      <ns0:c r="N155" s="85" t="str">
        <ns0:f>IF(X155&lt;&gt;"Ready","",IF(N(E155)&gt;0,(D155*Products!H155+F155)/(D155+E155),Products!H155))</ns0:f>
      </ns0:c>
      <ns0:c r="O155" s="83" t="str">
        <ns0:f>IF(X155="","",IF(X155&lt;&gt;"Ready",X155,IF(NOT(ISNUMBER(Products!E155)),"Set minimum",IF(V155&lt;=Products!E155,"Restock","OK"))))</ns0:f>
      </ns0:c>
      <ns0:c r="P155" s="83" t="str">
        <ns0:f t="shared" si="3"/>
      </ns0:c>
      <ns0:c r="Q155" s="83" t="str">
        <ns0:f>IF(O155&lt;&gt;"Restock","",MAX(0,IF(ISNUMBER(Products!F155),Products!F155,MAX(2*Products!E155,Products!E155+1))-V155))</ns0:f>
      </ns0:c>
      <ns0:c r="R155" s="85" t="str">
        <ns0:f t="shared" si="4"/>
      </ns0:c>
      <ns0:c r="S155" s="85" t="str">
        <ns0:f t="shared" si="5">IF(AND(X155="Ready",ISNUMBER(L155)),L155*N155,"")</ns0:f>
      </ns0:c>
      <ns0:c r="T155" s="85" t="str">
        <ns0:f t="shared" si="6">IF(AND(X155="Ready",ISNUMBER(L155)),MAX(0,-M155)*N155,"")</ns0:f>
      </ns0:c>
      <ns0:c r="U155" s="85" t="str">
        <ns0:f t="shared" si="7"/>
      </ns0:c>
      <ns0:c r="V155" s="83" t="str">
        <ns0:f t="shared" si="8">IF(X155&lt;&gt;"Ready","",IF(ISNUMBER(L155),L155,K155))</ns0:f>
      </ns0:c>
      <ns0:c r="W155" s="85" t="str">
        <ns0:f t="shared" si="9"/>
      </ns0:c>
      <ns0:c r="X155" s="83" t="str">
        <ns0:f>IF(Products!I155="","",IF(Products!I155&lt;&gt;"Ready","Fix Products",IF(COUNTA(E155:F155,H155:J155,L155)&lt;&gt;COUNT(E155:F155,H155:J155,L155),"Numbers only",IF(MIN(E155:F155,H155:J155,L155)&lt;0,"No negatives",IF(AND(N(E155)&gt;0,NOT(ISNUMBER(F155))),"Add purchase total",IF(AND(N(E155)=0,N(F155)&gt;0),"Add received quantity",IF(D155+N(E155)-N(G155)-N(H155)-N(I155)-N(J155)&lt;0,"More out than in stock","Ready")))))))</ns0:f>
      </ns0:c>
      <ns0:c r="Y155" s="85" t="str">
        <ns0:f t="shared" si="10">IF(ISNUMBER(Q155),Q155*N155,"")</ns0:f>
      </ns0:c>
      <ns0:c r="Z155" s="239"/>
    </ns0:row>
    <ns0:row r="156" ht="15.75" customHeight="1">
      <ns0:c r="A156" s="83" t="str">
        <ns0:f>IF(Products!A156="","",Products!A156)</ns0:f>
      </ns0:c>
      <ns0:c r="B156" s="83" t="str">
        <ns0:f>IF(A156="","",Products!B156)</ns0:f>
      </ns0:c>
      <ns0:c r="C156" s="83" t="str">
        <ns0:f>IF(A156="","",Products!C156)</ns0:f>
      </ns0:c>
      <ns0:c r="D156" s="83" t="str">
        <ns0:f>IF(Products!I156="Ready",Products!G156,"")</ns0:f>
      </ns0:c>
      <ns0:c r="E156" s="226"/>
      <ns0:c r="F156" s="227"/>
      <ns0:c r="G156" s="83" t="str">
        <ns0:f>IF(Products!I156="Ready",N(Sales!C156),"")</ns0:f>
      </ns0:c>
      <ns0:c r="H156" s="226"/>
      <ns0:c r="I156" s="226"/>
      <ns0:c r="J156" s="226"/>
      <ns0:c r="K156" s="83" t="str">
        <ns0:f t="shared" si="1">IF(X156&lt;&gt;"Ready","",D156+N(E156)-N(G156)-N(H156)-N(I156)-N(J156))</ns0:f>
      </ns0:c>
      <ns0:c r="L156" s="226"/>
      <ns0:c r="M156" s="83" t="str">
        <ns0:f t="shared" si="2">IF(AND(X156="Ready",ISNUMBER(L156)),L156-K156,"")</ns0:f>
      </ns0:c>
      <ns0:c r="N156" s="85" t="str">
        <ns0:f>IF(X156&lt;&gt;"Ready","",IF(N(E156)&gt;0,(D156*Products!H156+F156)/(D156+E156),Products!H156))</ns0:f>
      </ns0:c>
      <ns0:c r="O156" s="83" t="str">
        <ns0:f>IF(X156="","",IF(X156&lt;&gt;"Ready",X156,IF(NOT(ISNUMBER(Products!E156)),"Set minimum",IF(V156&lt;=Products!E156,"Restock","OK"))))</ns0:f>
      </ns0:c>
      <ns0:c r="P156" s="83" t="str">
        <ns0:f t="shared" si="3"/>
      </ns0:c>
      <ns0:c r="Q156" s="83" t="str">
        <ns0:f>IF(O156&lt;&gt;"Restock","",MAX(0,IF(ISNUMBER(Products!F156),Products!F156,MAX(2*Products!E156,Products!E156+1))-V156))</ns0:f>
      </ns0:c>
      <ns0:c r="R156" s="85" t="str">
        <ns0:f t="shared" si="4"/>
      </ns0:c>
      <ns0:c r="S156" s="85" t="str">
        <ns0:f t="shared" si="5">IF(AND(X156="Ready",ISNUMBER(L156)),L156*N156,"")</ns0:f>
      </ns0:c>
      <ns0:c r="T156" s="85" t="str">
        <ns0:f t="shared" si="6">IF(AND(X156="Ready",ISNUMBER(L156)),MAX(0,-M156)*N156,"")</ns0:f>
      </ns0:c>
      <ns0:c r="U156" s="85" t="str">
        <ns0:f t="shared" si="7"/>
      </ns0:c>
      <ns0:c r="V156" s="83" t="str">
        <ns0:f t="shared" si="8">IF(X156&lt;&gt;"Ready","",IF(ISNUMBER(L156),L156,K156))</ns0:f>
      </ns0:c>
      <ns0:c r="W156" s="85" t="str">
        <ns0:f t="shared" si="9"/>
      </ns0:c>
      <ns0:c r="X156" s="83" t="str">
        <ns0:f>IF(Products!I156="","",IF(Products!I156&lt;&gt;"Ready","Fix Products",IF(COUNTA(E156:F156,H156:J156,L156)&lt;&gt;COUNT(E156:F156,H156:J156,L156),"Numbers only",IF(MIN(E156:F156,H156:J156,L156)&lt;0,"No negatives",IF(AND(N(E156)&gt;0,NOT(ISNUMBER(F156))),"Add purchase total",IF(AND(N(E156)=0,N(F156)&gt;0),"Add received quantity",IF(D156+N(E156)-N(G156)-N(H156)-N(I156)-N(J156)&lt;0,"More out than in stock","Ready")))))))</ns0:f>
      </ns0:c>
      <ns0:c r="Y156" s="85" t="str">
        <ns0:f t="shared" si="10">IF(ISNUMBER(Q156),Q156*N156,"")</ns0:f>
      </ns0:c>
      <ns0:c r="Z156" s="239"/>
    </ns0:row>
    <ns0:row r="157" ht="15.75" customHeight="1">
      <ns0:c r="A157" s="83" t="str">
        <ns0:f>IF(Products!A157="","",Products!A157)</ns0:f>
      </ns0:c>
      <ns0:c r="B157" s="83" t="str">
        <ns0:f>IF(A157="","",Products!B157)</ns0:f>
      </ns0:c>
      <ns0:c r="C157" s="83" t="str">
        <ns0:f>IF(A157="","",Products!C157)</ns0:f>
      </ns0:c>
      <ns0:c r="D157" s="83" t="str">
        <ns0:f>IF(Products!I157="Ready",Products!G157,"")</ns0:f>
      </ns0:c>
      <ns0:c r="E157" s="226"/>
      <ns0:c r="F157" s="227"/>
      <ns0:c r="G157" s="83" t="str">
        <ns0:f>IF(Products!I157="Ready",N(Sales!C157),"")</ns0:f>
      </ns0:c>
      <ns0:c r="H157" s="226"/>
      <ns0:c r="I157" s="226"/>
      <ns0:c r="J157" s="226"/>
      <ns0:c r="K157" s="83" t="str">
        <ns0:f t="shared" si="1">IF(X157&lt;&gt;"Ready","",D157+N(E157)-N(G157)-N(H157)-N(I157)-N(J157))</ns0:f>
      </ns0:c>
      <ns0:c r="L157" s="226"/>
      <ns0:c r="M157" s="83" t="str">
        <ns0:f t="shared" si="2">IF(AND(X157="Ready",ISNUMBER(L157)),L157-K157,"")</ns0:f>
      </ns0:c>
      <ns0:c r="N157" s="85" t="str">
        <ns0:f>IF(X157&lt;&gt;"Ready","",IF(N(E157)&gt;0,(D157*Products!H157+F157)/(D157+E157),Products!H157))</ns0:f>
      </ns0:c>
      <ns0:c r="O157" s="83" t="str">
        <ns0:f>IF(X157="","",IF(X157&lt;&gt;"Ready",X157,IF(NOT(ISNUMBER(Products!E157)),"Set minimum",IF(V157&lt;=Products!E157,"Restock","OK"))))</ns0:f>
      </ns0:c>
      <ns0:c r="P157" s="83" t="str">
        <ns0:f t="shared" si="3"/>
      </ns0:c>
      <ns0:c r="Q157" s="83" t="str">
        <ns0:f>IF(O157&lt;&gt;"Restock","",MAX(0,IF(ISNUMBER(Products!F157),Products!F157,MAX(2*Products!E157,Products!E157+1))-V157))</ns0:f>
      </ns0:c>
      <ns0:c r="R157" s="85" t="str">
        <ns0:f t="shared" si="4"/>
      </ns0:c>
      <ns0:c r="S157" s="85" t="str">
        <ns0:f t="shared" si="5">IF(AND(X157="Ready",ISNUMBER(L157)),L157*N157,"")</ns0:f>
      </ns0:c>
      <ns0:c r="T157" s="85" t="str">
        <ns0:f t="shared" si="6">IF(AND(X157="Ready",ISNUMBER(L157)),MAX(0,-M157)*N157,"")</ns0:f>
      </ns0:c>
      <ns0:c r="U157" s="85" t="str">
        <ns0:f t="shared" si="7"/>
      </ns0:c>
      <ns0:c r="V157" s="83" t="str">
        <ns0:f t="shared" si="8">IF(X157&lt;&gt;"Ready","",IF(ISNUMBER(L157),L157,K157))</ns0:f>
      </ns0:c>
      <ns0:c r="W157" s="85" t="str">
        <ns0:f t="shared" si="9"/>
      </ns0:c>
      <ns0:c r="X157" s="83" t="str">
        <ns0:f>IF(Products!I157="","",IF(Products!I157&lt;&gt;"Ready","Fix Products",IF(COUNTA(E157:F157,H157:J157,L157)&lt;&gt;COUNT(E157:F157,H157:J157,L157),"Numbers only",IF(MIN(E157:F157,H157:J157,L157)&lt;0,"No negatives",IF(AND(N(E157)&gt;0,NOT(ISNUMBER(F157))),"Add purchase total",IF(AND(N(E157)=0,N(F157)&gt;0),"Add received quantity",IF(D157+N(E157)-N(G157)-N(H157)-N(I157)-N(J157)&lt;0,"More out than in stock","Ready")))))))</ns0:f>
      </ns0:c>
      <ns0:c r="Y157" s="85" t="str">
        <ns0:f t="shared" si="10">IF(ISNUMBER(Q157),Q157*N157,"")</ns0:f>
      </ns0:c>
      <ns0:c r="Z157" s="239"/>
    </ns0:row>
    <ns0:row r="158" ht="15.75" customHeight="1">
      <ns0:c r="A158" s="83" t="str">
        <ns0:f>IF(Products!A158="","",Products!A158)</ns0:f>
      </ns0:c>
      <ns0:c r="B158" s="83" t="str">
        <ns0:f>IF(A158="","",Products!B158)</ns0:f>
      </ns0:c>
      <ns0:c r="C158" s="83" t="str">
        <ns0:f>IF(A158="","",Products!C158)</ns0:f>
      </ns0:c>
      <ns0:c r="D158" s="83" t="str">
        <ns0:f>IF(Products!I158="Ready",Products!G158,"")</ns0:f>
      </ns0:c>
      <ns0:c r="E158" s="226"/>
      <ns0:c r="F158" s="227"/>
      <ns0:c r="G158" s="83" t="str">
        <ns0:f>IF(Products!I158="Ready",N(Sales!C158),"")</ns0:f>
      </ns0:c>
      <ns0:c r="H158" s="226"/>
      <ns0:c r="I158" s="226"/>
      <ns0:c r="J158" s="226"/>
      <ns0:c r="K158" s="83" t="str">
        <ns0:f t="shared" si="1">IF(X158&lt;&gt;"Ready","",D158+N(E158)-N(G158)-N(H158)-N(I158)-N(J158))</ns0:f>
      </ns0:c>
      <ns0:c r="L158" s="226"/>
      <ns0:c r="M158" s="83" t="str">
        <ns0:f t="shared" si="2">IF(AND(X158="Ready",ISNUMBER(L158)),L158-K158,"")</ns0:f>
      </ns0:c>
      <ns0:c r="N158" s="85" t="str">
        <ns0:f>IF(X158&lt;&gt;"Ready","",IF(N(E158)&gt;0,(D158*Products!H158+F158)/(D158+E158),Products!H158))</ns0:f>
      </ns0:c>
      <ns0:c r="O158" s="83" t="str">
        <ns0:f>IF(X158="","",IF(X158&lt;&gt;"Ready",X158,IF(NOT(ISNUMBER(Products!E158)),"Set minimum",IF(V158&lt;=Products!E158,"Restock","OK"))))</ns0:f>
      </ns0:c>
      <ns0:c r="P158" s="83" t="str">
        <ns0:f t="shared" si="3"/>
      </ns0:c>
      <ns0:c r="Q158" s="83" t="str">
        <ns0:f>IF(O158&lt;&gt;"Restock","",MAX(0,IF(ISNUMBER(Products!F158),Products!F158,MAX(2*Products!E158,Products!E158+1))-V158))</ns0:f>
      </ns0:c>
      <ns0:c r="R158" s="85" t="str">
        <ns0:f t="shared" si="4"/>
      </ns0:c>
      <ns0:c r="S158" s="85" t="str">
        <ns0:f t="shared" si="5">IF(AND(X158="Ready",ISNUMBER(L158)),L158*N158,"")</ns0:f>
      </ns0:c>
      <ns0:c r="T158" s="85" t="str">
        <ns0:f t="shared" si="6">IF(AND(X158="Ready",ISNUMBER(L158)),MAX(0,-M158)*N158,"")</ns0:f>
      </ns0:c>
      <ns0:c r="U158" s="85" t="str">
        <ns0:f t="shared" si="7"/>
      </ns0:c>
      <ns0:c r="V158" s="83" t="str">
        <ns0:f t="shared" si="8">IF(X158&lt;&gt;"Ready","",IF(ISNUMBER(L158),L158,K158))</ns0:f>
      </ns0:c>
      <ns0:c r="W158" s="85" t="str">
        <ns0:f t="shared" si="9"/>
      </ns0:c>
      <ns0:c r="X158" s="83" t="str">
        <ns0:f>IF(Products!I158="","",IF(Products!I158&lt;&gt;"Ready","Fix Products",IF(COUNTA(E158:F158,H158:J158,L158)&lt;&gt;COUNT(E158:F158,H158:J158,L158),"Numbers only",IF(MIN(E158:F158,H158:J158,L158)&lt;0,"No negatives",IF(AND(N(E158)&gt;0,NOT(ISNUMBER(F158))),"Add purchase total",IF(AND(N(E158)=0,N(F158)&gt;0),"Add received quantity",IF(D158+N(E158)-N(G158)-N(H158)-N(I158)-N(J158)&lt;0,"More out than in stock","Ready")))))))</ns0:f>
      </ns0:c>
      <ns0:c r="Y158" s="85" t="str">
        <ns0:f t="shared" si="10">IF(ISNUMBER(Q158),Q158*N158,"")</ns0:f>
      </ns0:c>
      <ns0:c r="Z158" s="239"/>
    </ns0:row>
    <ns0:row r="159" ht="15.75" customHeight="1">
      <ns0:c r="A159" s="83" t="str">
        <ns0:f>IF(Products!A159="","",Products!A159)</ns0:f>
      </ns0:c>
      <ns0:c r="B159" s="83" t="str">
        <ns0:f>IF(A159="","",Products!B159)</ns0:f>
      </ns0:c>
      <ns0:c r="C159" s="83" t="str">
        <ns0:f>IF(A159="","",Products!C159)</ns0:f>
      </ns0:c>
      <ns0:c r="D159" s="83" t="str">
        <ns0:f>IF(Products!I159="Ready",Products!G159,"")</ns0:f>
      </ns0:c>
      <ns0:c r="E159" s="226"/>
      <ns0:c r="F159" s="227"/>
      <ns0:c r="G159" s="83" t="str">
        <ns0:f>IF(Products!I159="Ready",N(Sales!C159),"")</ns0:f>
      </ns0:c>
      <ns0:c r="H159" s="226"/>
      <ns0:c r="I159" s="226"/>
      <ns0:c r="J159" s="226"/>
      <ns0:c r="K159" s="83" t="str">
        <ns0:f t="shared" si="1">IF(X159&lt;&gt;"Ready","",D159+N(E159)-N(G159)-N(H159)-N(I159)-N(J159))</ns0:f>
      </ns0:c>
      <ns0:c r="L159" s="226"/>
      <ns0:c r="M159" s="83" t="str">
        <ns0:f t="shared" si="2">IF(AND(X159="Ready",ISNUMBER(L159)),L159-K159,"")</ns0:f>
      </ns0:c>
      <ns0:c r="N159" s="85" t="str">
        <ns0:f>IF(X159&lt;&gt;"Ready","",IF(N(E159)&gt;0,(D159*Products!H159+F159)/(D159+E159),Products!H159))</ns0:f>
      </ns0:c>
      <ns0:c r="O159" s="83" t="str">
        <ns0:f>IF(X159="","",IF(X159&lt;&gt;"Ready",X159,IF(NOT(ISNUMBER(Products!E159)),"Set minimum",IF(V159&lt;=Products!E159,"Restock","OK"))))</ns0:f>
      </ns0:c>
      <ns0:c r="P159" s="83" t="str">
        <ns0:f t="shared" si="3"/>
      </ns0:c>
      <ns0:c r="Q159" s="83" t="str">
        <ns0:f>IF(O159&lt;&gt;"Restock","",MAX(0,IF(ISNUMBER(Products!F159),Products!F159,MAX(2*Products!E159,Products!E159+1))-V159))</ns0:f>
      </ns0:c>
      <ns0:c r="R159" s="85" t="str">
        <ns0:f t="shared" si="4"/>
      </ns0:c>
      <ns0:c r="S159" s="85" t="str">
        <ns0:f t="shared" si="5">IF(AND(X159="Ready",ISNUMBER(L159)),L159*N159,"")</ns0:f>
      </ns0:c>
      <ns0:c r="T159" s="85" t="str">
        <ns0:f t="shared" si="6">IF(AND(X159="Ready",ISNUMBER(L159)),MAX(0,-M159)*N159,"")</ns0:f>
      </ns0:c>
      <ns0:c r="U159" s="85" t="str">
        <ns0:f t="shared" si="7"/>
      </ns0:c>
      <ns0:c r="V159" s="83" t="str">
        <ns0:f t="shared" si="8">IF(X159&lt;&gt;"Ready","",IF(ISNUMBER(L159),L159,K159))</ns0:f>
      </ns0:c>
      <ns0:c r="W159" s="85" t="str">
        <ns0:f t="shared" si="9"/>
      </ns0:c>
      <ns0:c r="X159" s="83" t="str">
        <ns0:f>IF(Products!I159="","",IF(Products!I159&lt;&gt;"Ready","Fix Products",IF(COUNTA(E159:F159,H159:J159,L159)&lt;&gt;COUNT(E159:F159,H159:J159,L159),"Numbers only",IF(MIN(E159:F159,H159:J159,L159)&lt;0,"No negatives",IF(AND(N(E159)&gt;0,NOT(ISNUMBER(F159))),"Add purchase total",IF(AND(N(E159)=0,N(F159)&gt;0),"Add received quantity",IF(D159+N(E159)-N(G159)-N(H159)-N(I159)-N(J159)&lt;0,"More out than in stock","Ready")))))))</ns0:f>
      </ns0:c>
      <ns0:c r="Y159" s="85" t="str">
        <ns0:f t="shared" si="10">IF(ISNUMBER(Q159),Q159*N159,"")</ns0:f>
      </ns0:c>
      <ns0:c r="Z159" s="239"/>
    </ns0:row>
    <ns0:row r="160" ht="15.75" customHeight="1">
      <ns0:c r="A160" s="83" t="str">
        <ns0:f>IF(Products!A160="","",Products!A160)</ns0:f>
      </ns0:c>
      <ns0:c r="B160" s="83" t="str">
        <ns0:f>IF(A160="","",Products!B160)</ns0:f>
      </ns0:c>
      <ns0:c r="C160" s="83" t="str">
        <ns0:f>IF(A160="","",Products!C160)</ns0:f>
      </ns0:c>
      <ns0:c r="D160" s="83" t="str">
        <ns0:f>IF(Products!I160="Ready",Products!G160,"")</ns0:f>
      </ns0:c>
      <ns0:c r="E160" s="226"/>
      <ns0:c r="F160" s="227"/>
      <ns0:c r="G160" s="83" t="str">
        <ns0:f>IF(Products!I160="Ready",N(Sales!C160),"")</ns0:f>
      </ns0:c>
      <ns0:c r="H160" s="226"/>
      <ns0:c r="I160" s="226"/>
      <ns0:c r="J160" s="226"/>
      <ns0:c r="K160" s="83" t="str">
        <ns0:f t="shared" si="1">IF(X160&lt;&gt;"Ready","",D160+N(E160)-N(G160)-N(H160)-N(I160)-N(J160))</ns0:f>
      </ns0:c>
      <ns0:c r="L160" s="226"/>
      <ns0:c r="M160" s="83" t="str">
        <ns0:f t="shared" si="2">IF(AND(X160="Ready",ISNUMBER(L160)),L160-K160,"")</ns0:f>
      </ns0:c>
      <ns0:c r="N160" s="85" t="str">
        <ns0:f>IF(X160&lt;&gt;"Ready","",IF(N(E160)&gt;0,(D160*Products!H160+F160)/(D160+E160),Products!H160))</ns0:f>
      </ns0:c>
      <ns0:c r="O160" s="83" t="str">
        <ns0:f>IF(X160="","",IF(X160&lt;&gt;"Ready",X160,IF(NOT(ISNUMBER(Products!E160)),"Set minimum",IF(V160&lt;=Products!E160,"Restock","OK"))))</ns0:f>
      </ns0:c>
      <ns0:c r="P160" s="83" t="str">
        <ns0:f t="shared" si="3"/>
      </ns0:c>
      <ns0:c r="Q160" s="83" t="str">
        <ns0:f>IF(O160&lt;&gt;"Restock","",MAX(0,IF(ISNUMBER(Products!F160),Products!F160,MAX(2*Products!E160,Products!E160+1))-V160))</ns0:f>
      </ns0:c>
      <ns0:c r="R160" s="85" t="str">
        <ns0:f t="shared" si="4"/>
      </ns0:c>
      <ns0:c r="S160" s="85" t="str">
        <ns0:f t="shared" si="5">IF(AND(X160="Ready",ISNUMBER(L160)),L160*N160,"")</ns0:f>
      </ns0:c>
      <ns0:c r="T160" s="85" t="str">
        <ns0:f t="shared" si="6">IF(AND(X160="Ready",ISNUMBER(L160)),MAX(0,-M160)*N160,"")</ns0:f>
      </ns0:c>
      <ns0:c r="U160" s="85" t="str">
        <ns0:f t="shared" si="7"/>
      </ns0:c>
      <ns0:c r="V160" s="83" t="str">
        <ns0:f t="shared" si="8">IF(X160&lt;&gt;"Ready","",IF(ISNUMBER(L160),L160,K160))</ns0:f>
      </ns0:c>
      <ns0:c r="W160" s="85" t="str">
        <ns0:f t="shared" si="9"/>
      </ns0:c>
      <ns0:c r="X160" s="83" t="str">
        <ns0:f>IF(Products!I160="","",IF(Products!I160&lt;&gt;"Ready","Fix Products",IF(COUNTA(E160:F160,H160:J160,L160)&lt;&gt;COUNT(E160:F160,H160:J160,L160),"Numbers only",IF(MIN(E160:F160,H160:J160,L160)&lt;0,"No negatives",IF(AND(N(E160)&gt;0,NOT(ISNUMBER(F160))),"Add purchase total",IF(AND(N(E160)=0,N(F160)&gt;0),"Add received quantity",IF(D160+N(E160)-N(G160)-N(H160)-N(I160)-N(J160)&lt;0,"More out than in stock","Ready")))))))</ns0:f>
      </ns0:c>
      <ns0:c r="Y160" s="85" t="str">
        <ns0:f t="shared" si="10">IF(ISNUMBER(Q160),Q160*N160,"")</ns0:f>
      </ns0:c>
      <ns0:c r="Z160" s="239"/>
    </ns0:row>
    <ns0:row r="161" ht="15.75" customHeight="1">
      <ns0:c r="A161" s="83" t="str">
        <ns0:f>IF(Products!A161="","",Products!A161)</ns0:f>
      </ns0:c>
      <ns0:c r="B161" s="83" t="str">
        <ns0:f>IF(A161="","",Products!B161)</ns0:f>
      </ns0:c>
      <ns0:c r="C161" s="83" t="str">
        <ns0:f>IF(A161="","",Products!C161)</ns0:f>
      </ns0:c>
      <ns0:c r="D161" s="83" t="str">
        <ns0:f>IF(Products!I161="Ready",Products!G161,"")</ns0:f>
      </ns0:c>
      <ns0:c r="E161" s="226"/>
      <ns0:c r="F161" s="227"/>
      <ns0:c r="G161" s="83" t="str">
        <ns0:f>IF(Products!I161="Ready",N(Sales!C161),"")</ns0:f>
      </ns0:c>
      <ns0:c r="H161" s="226"/>
      <ns0:c r="I161" s="226"/>
      <ns0:c r="J161" s="226"/>
      <ns0:c r="K161" s="83" t="str">
        <ns0:f t="shared" si="1">IF(X161&lt;&gt;"Ready","",D161+N(E161)-N(G161)-N(H161)-N(I161)-N(J161))</ns0:f>
      </ns0:c>
      <ns0:c r="L161" s="226"/>
      <ns0:c r="M161" s="83" t="str">
        <ns0:f t="shared" si="2">IF(AND(X161="Ready",ISNUMBER(L161)),L161-K161,"")</ns0:f>
      </ns0:c>
      <ns0:c r="N161" s="85" t="str">
        <ns0:f>IF(X161&lt;&gt;"Ready","",IF(N(E161)&gt;0,(D161*Products!H161+F161)/(D161+E161),Products!H161))</ns0:f>
      </ns0:c>
      <ns0:c r="O161" s="83" t="str">
        <ns0:f>IF(X161="","",IF(X161&lt;&gt;"Ready",X161,IF(NOT(ISNUMBER(Products!E161)),"Set minimum",IF(V161&lt;=Products!E161,"Restock","OK"))))</ns0:f>
      </ns0:c>
      <ns0:c r="P161" s="83" t="str">
        <ns0:f t="shared" si="3"/>
      </ns0:c>
      <ns0:c r="Q161" s="83" t="str">
        <ns0:f>IF(O161&lt;&gt;"Restock","",MAX(0,IF(ISNUMBER(Products!F161),Products!F161,MAX(2*Products!E161,Products!E161+1))-V161))</ns0:f>
      </ns0:c>
      <ns0:c r="R161" s="85" t="str">
        <ns0:f t="shared" si="4"/>
      </ns0:c>
      <ns0:c r="S161" s="85" t="str">
        <ns0:f t="shared" si="5">IF(AND(X161="Ready",ISNUMBER(L161)),L161*N161,"")</ns0:f>
      </ns0:c>
      <ns0:c r="T161" s="85" t="str">
        <ns0:f t="shared" si="6">IF(AND(X161="Ready",ISNUMBER(L161)),MAX(0,-M161)*N161,"")</ns0:f>
      </ns0:c>
      <ns0:c r="U161" s="85" t="str">
        <ns0:f t="shared" si="7"/>
      </ns0:c>
      <ns0:c r="V161" s="83" t="str">
        <ns0:f t="shared" si="8">IF(X161&lt;&gt;"Ready","",IF(ISNUMBER(L161),L161,K161))</ns0:f>
      </ns0:c>
      <ns0:c r="W161" s="85" t="str">
        <ns0:f t="shared" si="9"/>
      </ns0:c>
      <ns0:c r="X161" s="83" t="str">
        <ns0:f>IF(Products!I161="","",IF(Products!I161&lt;&gt;"Ready","Fix Products",IF(COUNTA(E161:F161,H161:J161,L161)&lt;&gt;COUNT(E161:F161,H161:J161,L161),"Numbers only",IF(MIN(E161:F161,H161:J161,L161)&lt;0,"No negatives",IF(AND(N(E161)&gt;0,NOT(ISNUMBER(F161))),"Add purchase total",IF(AND(N(E161)=0,N(F161)&gt;0),"Add received quantity",IF(D161+N(E161)-N(G161)-N(H161)-N(I161)-N(J161)&lt;0,"More out than in stock","Ready")))))))</ns0:f>
      </ns0:c>
      <ns0:c r="Y161" s="85" t="str">
        <ns0:f t="shared" si="10">IF(ISNUMBER(Q161),Q161*N161,"")</ns0:f>
      </ns0:c>
      <ns0:c r="Z161" s="239"/>
    </ns0:row>
    <ns0:row r="162" ht="15.75" customHeight="1">
      <ns0:c r="A162" s="83" t="str">
        <ns0:f>IF(Products!A162="","",Products!A162)</ns0:f>
      </ns0:c>
      <ns0:c r="B162" s="83" t="str">
        <ns0:f>IF(A162="","",Products!B162)</ns0:f>
      </ns0:c>
      <ns0:c r="C162" s="83" t="str">
        <ns0:f>IF(A162="","",Products!C162)</ns0:f>
      </ns0:c>
      <ns0:c r="D162" s="83" t="str">
        <ns0:f>IF(Products!I162="Ready",Products!G162,"")</ns0:f>
      </ns0:c>
      <ns0:c r="E162" s="226"/>
      <ns0:c r="F162" s="227"/>
      <ns0:c r="G162" s="83" t="str">
        <ns0:f>IF(Products!I162="Ready",N(Sales!C162),"")</ns0:f>
      </ns0:c>
      <ns0:c r="H162" s="226"/>
      <ns0:c r="I162" s="226"/>
      <ns0:c r="J162" s="226"/>
      <ns0:c r="K162" s="83" t="str">
        <ns0:f t="shared" si="1">IF(X162&lt;&gt;"Ready","",D162+N(E162)-N(G162)-N(H162)-N(I162)-N(J162))</ns0:f>
      </ns0:c>
      <ns0:c r="L162" s="226"/>
      <ns0:c r="M162" s="83" t="str">
        <ns0:f t="shared" si="2">IF(AND(X162="Ready",ISNUMBER(L162)),L162-K162,"")</ns0:f>
      </ns0:c>
      <ns0:c r="N162" s="85" t="str">
        <ns0:f>IF(X162&lt;&gt;"Ready","",IF(N(E162)&gt;0,(D162*Products!H162+F162)/(D162+E162),Products!H162))</ns0:f>
      </ns0:c>
      <ns0:c r="O162" s="83" t="str">
        <ns0:f>IF(X162="","",IF(X162&lt;&gt;"Ready",X162,IF(NOT(ISNUMBER(Products!E162)),"Set minimum",IF(V162&lt;=Products!E162,"Restock","OK"))))</ns0:f>
      </ns0:c>
      <ns0:c r="P162" s="83" t="str">
        <ns0:f t="shared" si="3"/>
      </ns0:c>
      <ns0:c r="Q162" s="83" t="str">
        <ns0:f>IF(O162&lt;&gt;"Restock","",MAX(0,IF(ISNUMBER(Products!F162),Products!F162,MAX(2*Products!E162,Products!E162+1))-V162))</ns0:f>
      </ns0:c>
      <ns0:c r="R162" s="85" t="str">
        <ns0:f t="shared" si="4"/>
      </ns0:c>
      <ns0:c r="S162" s="85" t="str">
        <ns0:f t="shared" si="5">IF(AND(X162="Ready",ISNUMBER(L162)),L162*N162,"")</ns0:f>
      </ns0:c>
      <ns0:c r="T162" s="85" t="str">
        <ns0:f t="shared" si="6">IF(AND(X162="Ready",ISNUMBER(L162)),MAX(0,-M162)*N162,"")</ns0:f>
      </ns0:c>
      <ns0:c r="U162" s="85" t="str">
        <ns0:f t="shared" si="7"/>
      </ns0:c>
      <ns0:c r="V162" s="83" t="str">
        <ns0:f t="shared" si="8">IF(X162&lt;&gt;"Ready","",IF(ISNUMBER(L162),L162,K162))</ns0:f>
      </ns0:c>
      <ns0:c r="W162" s="85" t="str">
        <ns0:f t="shared" si="9"/>
      </ns0:c>
      <ns0:c r="X162" s="83" t="str">
        <ns0:f>IF(Products!I162="","",IF(Products!I162&lt;&gt;"Ready","Fix Products",IF(COUNTA(E162:F162,H162:J162,L162)&lt;&gt;COUNT(E162:F162,H162:J162,L162),"Numbers only",IF(MIN(E162:F162,H162:J162,L162)&lt;0,"No negatives",IF(AND(N(E162)&gt;0,NOT(ISNUMBER(F162))),"Add purchase total",IF(AND(N(E162)=0,N(F162)&gt;0),"Add received quantity",IF(D162+N(E162)-N(G162)-N(H162)-N(I162)-N(J162)&lt;0,"More out than in stock","Ready")))))))</ns0:f>
      </ns0:c>
      <ns0:c r="Y162" s="85" t="str">
        <ns0:f t="shared" si="10">IF(ISNUMBER(Q162),Q162*N162,"")</ns0:f>
      </ns0:c>
      <ns0:c r="Z162" s="239"/>
    </ns0:row>
    <ns0:row r="163" ht="15.75" customHeight="1">
      <ns0:c r="A163" s="83" t="str">
        <ns0:f>IF(Products!A163="","",Products!A163)</ns0:f>
      </ns0:c>
      <ns0:c r="B163" s="83" t="str">
        <ns0:f>IF(A163="","",Products!B163)</ns0:f>
      </ns0:c>
      <ns0:c r="C163" s="83" t="str">
        <ns0:f>IF(A163="","",Products!C163)</ns0:f>
      </ns0:c>
      <ns0:c r="D163" s="83" t="str">
        <ns0:f>IF(Products!I163="Ready",Products!G163,"")</ns0:f>
      </ns0:c>
      <ns0:c r="E163" s="226"/>
      <ns0:c r="F163" s="227"/>
      <ns0:c r="G163" s="83" t="str">
        <ns0:f>IF(Products!I163="Ready",N(Sales!C163),"")</ns0:f>
      </ns0:c>
      <ns0:c r="H163" s="226"/>
      <ns0:c r="I163" s="226"/>
      <ns0:c r="J163" s="226"/>
      <ns0:c r="K163" s="83" t="str">
        <ns0:f t="shared" si="1">IF(X163&lt;&gt;"Ready","",D163+N(E163)-N(G163)-N(H163)-N(I163)-N(J163))</ns0:f>
      </ns0:c>
      <ns0:c r="L163" s="226"/>
      <ns0:c r="M163" s="83" t="str">
        <ns0:f t="shared" si="2">IF(AND(X163="Ready",ISNUMBER(L163)),L163-K163,"")</ns0:f>
      </ns0:c>
      <ns0:c r="N163" s="85" t="str">
        <ns0:f>IF(X163&lt;&gt;"Ready","",IF(N(E163)&gt;0,(D163*Products!H163+F163)/(D163+E163),Products!H163))</ns0:f>
      </ns0:c>
      <ns0:c r="O163" s="83" t="str">
        <ns0:f>IF(X163="","",IF(X163&lt;&gt;"Ready",X163,IF(NOT(ISNUMBER(Products!E163)),"Set minimum",IF(V163&lt;=Products!E163,"Restock","OK"))))</ns0:f>
      </ns0:c>
      <ns0:c r="P163" s="83" t="str">
        <ns0:f t="shared" si="3"/>
      </ns0:c>
      <ns0:c r="Q163" s="83" t="str">
        <ns0:f>IF(O163&lt;&gt;"Restock","",MAX(0,IF(ISNUMBER(Products!F163),Products!F163,MAX(2*Products!E163,Products!E163+1))-V163))</ns0:f>
      </ns0:c>
      <ns0:c r="R163" s="85" t="str">
        <ns0:f t="shared" si="4"/>
      </ns0:c>
      <ns0:c r="S163" s="85" t="str">
        <ns0:f t="shared" si="5">IF(AND(X163="Ready",ISNUMBER(L163)),L163*N163,"")</ns0:f>
      </ns0:c>
      <ns0:c r="T163" s="85" t="str">
        <ns0:f t="shared" si="6">IF(AND(X163="Ready",ISNUMBER(L163)),MAX(0,-M163)*N163,"")</ns0:f>
      </ns0:c>
      <ns0:c r="U163" s="85" t="str">
        <ns0:f t="shared" si="7"/>
      </ns0:c>
      <ns0:c r="V163" s="83" t="str">
        <ns0:f t="shared" si="8">IF(X163&lt;&gt;"Ready","",IF(ISNUMBER(L163),L163,K163))</ns0:f>
      </ns0:c>
      <ns0:c r="W163" s="85" t="str">
        <ns0:f t="shared" si="9"/>
      </ns0:c>
      <ns0:c r="X163" s="83" t="str">
        <ns0:f>IF(Products!I163="","",IF(Products!I163&lt;&gt;"Ready","Fix Products",IF(COUNTA(E163:F163,H163:J163,L163)&lt;&gt;COUNT(E163:F163,H163:J163,L163),"Numbers only",IF(MIN(E163:F163,H163:J163,L163)&lt;0,"No negatives",IF(AND(N(E163)&gt;0,NOT(ISNUMBER(F163))),"Add purchase total",IF(AND(N(E163)=0,N(F163)&gt;0),"Add received quantity",IF(D163+N(E163)-N(G163)-N(H163)-N(I163)-N(J163)&lt;0,"More out than in stock","Ready")))))))</ns0:f>
      </ns0:c>
      <ns0:c r="Y163" s="85" t="str">
        <ns0:f t="shared" si="10">IF(ISNUMBER(Q163),Q163*N163,"")</ns0:f>
      </ns0:c>
      <ns0:c r="Z163" s="239"/>
    </ns0:row>
    <ns0:row r="164" ht="15.75" customHeight="1">
      <ns0:c r="A164" s="83" t="str">
        <ns0:f>IF(Products!A164="","",Products!A164)</ns0:f>
      </ns0:c>
      <ns0:c r="B164" s="83" t="str">
        <ns0:f>IF(A164="","",Products!B164)</ns0:f>
      </ns0:c>
      <ns0:c r="C164" s="83" t="str">
        <ns0:f>IF(A164="","",Products!C164)</ns0:f>
      </ns0:c>
      <ns0:c r="D164" s="83" t="str">
        <ns0:f>IF(Products!I164="Ready",Products!G164,"")</ns0:f>
      </ns0:c>
      <ns0:c r="E164" s="226"/>
      <ns0:c r="F164" s="227"/>
      <ns0:c r="G164" s="83" t="str">
        <ns0:f>IF(Products!I164="Ready",N(Sales!C164),"")</ns0:f>
      </ns0:c>
      <ns0:c r="H164" s="226"/>
      <ns0:c r="I164" s="226"/>
      <ns0:c r="J164" s="226"/>
      <ns0:c r="K164" s="83" t="str">
        <ns0:f t="shared" si="1">IF(X164&lt;&gt;"Ready","",D164+N(E164)-N(G164)-N(H164)-N(I164)-N(J164))</ns0:f>
      </ns0:c>
      <ns0:c r="L164" s="226"/>
      <ns0:c r="M164" s="83" t="str">
        <ns0:f t="shared" si="2">IF(AND(X164="Ready",ISNUMBER(L164)),L164-K164,"")</ns0:f>
      </ns0:c>
      <ns0:c r="N164" s="85" t="str">
        <ns0:f>IF(X164&lt;&gt;"Ready","",IF(N(E164)&gt;0,(D164*Products!H164+F164)/(D164+E164),Products!H164))</ns0:f>
      </ns0:c>
      <ns0:c r="O164" s="83" t="str">
        <ns0:f>IF(X164="","",IF(X164&lt;&gt;"Ready",X164,IF(NOT(ISNUMBER(Products!E164)),"Set minimum",IF(V164&lt;=Products!E164,"Restock","OK"))))</ns0:f>
      </ns0:c>
      <ns0:c r="P164" s="83" t="str">
        <ns0:f t="shared" si="3"/>
      </ns0:c>
      <ns0:c r="Q164" s="83" t="str">
        <ns0:f>IF(O164&lt;&gt;"Restock","",MAX(0,IF(ISNUMBER(Products!F164),Products!F164,MAX(2*Products!E164,Products!E164+1))-V164))</ns0:f>
      </ns0:c>
      <ns0:c r="R164" s="85" t="str">
        <ns0:f t="shared" si="4"/>
      </ns0:c>
      <ns0:c r="S164" s="85" t="str">
        <ns0:f t="shared" si="5">IF(AND(X164="Ready",ISNUMBER(L164)),L164*N164,"")</ns0:f>
      </ns0:c>
      <ns0:c r="T164" s="85" t="str">
        <ns0:f t="shared" si="6">IF(AND(X164="Ready",ISNUMBER(L164)),MAX(0,-M164)*N164,"")</ns0:f>
      </ns0:c>
      <ns0:c r="U164" s="85" t="str">
        <ns0:f t="shared" si="7"/>
      </ns0:c>
      <ns0:c r="V164" s="83" t="str">
        <ns0:f t="shared" si="8">IF(X164&lt;&gt;"Ready","",IF(ISNUMBER(L164),L164,K164))</ns0:f>
      </ns0:c>
      <ns0:c r="W164" s="85" t="str">
        <ns0:f t="shared" si="9"/>
      </ns0:c>
      <ns0:c r="X164" s="83" t="str">
        <ns0:f>IF(Products!I164="","",IF(Products!I164&lt;&gt;"Ready","Fix Products",IF(COUNTA(E164:F164,H164:J164,L164)&lt;&gt;COUNT(E164:F164,H164:J164,L164),"Numbers only",IF(MIN(E164:F164,H164:J164,L164)&lt;0,"No negatives",IF(AND(N(E164)&gt;0,NOT(ISNUMBER(F164))),"Add purchase total",IF(AND(N(E164)=0,N(F164)&gt;0),"Add received quantity",IF(D164+N(E164)-N(G164)-N(H164)-N(I164)-N(J164)&lt;0,"More out than in stock","Ready")))))))</ns0:f>
      </ns0:c>
      <ns0:c r="Y164" s="85" t="str">
        <ns0:f t="shared" si="10">IF(ISNUMBER(Q164),Q164*N164,"")</ns0:f>
      </ns0:c>
      <ns0:c r="Z164" s="239"/>
    </ns0:row>
    <ns0:row r="165" ht="15.75" customHeight="1">
      <ns0:c r="A165" s="83" t="str">
        <ns0:f>IF(Products!A165="","",Products!A165)</ns0:f>
      </ns0:c>
      <ns0:c r="B165" s="83" t="str">
        <ns0:f>IF(A165="","",Products!B165)</ns0:f>
      </ns0:c>
      <ns0:c r="C165" s="83" t="str">
        <ns0:f>IF(A165="","",Products!C165)</ns0:f>
      </ns0:c>
      <ns0:c r="D165" s="83" t="str">
        <ns0:f>IF(Products!I165="Ready",Products!G165,"")</ns0:f>
      </ns0:c>
      <ns0:c r="E165" s="226"/>
      <ns0:c r="F165" s="227"/>
      <ns0:c r="G165" s="83" t="str">
        <ns0:f>IF(Products!I165="Ready",N(Sales!C165),"")</ns0:f>
      </ns0:c>
      <ns0:c r="H165" s="226"/>
      <ns0:c r="I165" s="226"/>
      <ns0:c r="J165" s="226"/>
      <ns0:c r="K165" s="83" t="str">
        <ns0:f t="shared" si="1">IF(X165&lt;&gt;"Ready","",D165+N(E165)-N(G165)-N(H165)-N(I165)-N(J165))</ns0:f>
      </ns0:c>
      <ns0:c r="L165" s="226"/>
      <ns0:c r="M165" s="83" t="str">
        <ns0:f t="shared" si="2">IF(AND(X165="Ready",ISNUMBER(L165)),L165-K165,"")</ns0:f>
      </ns0:c>
      <ns0:c r="N165" s="85" t="str">
        <ns0:f>IF(X165&lt;&gt;"Ready","",IF(N(E165)&gt;0,(D165*Products!H165+F165)/(D165+E165),Products!H165))</ns0:f>
      </ns0:c>
      <ns0:c r="O165" s="83" t="str">
        <ns0:f>IF(X165="","",IF(X165&lt;&gt;"Ready",X165,IF(NOT(ISNUMBER(Products!E165)),"Set minimum",IF(V165&lt;=Products!E165,"Restock","OK"))))</ns0:f>
      </ns0:c>
      <ns0:c r="P165" s="83" t="str">
        <ns0:f t="shared" si="3"/>
      </ns0:c>
      <ns0:c r="Q165" s="83" t="str">
        <ns0:f>IF(O165&lt;&gt;"Restock","",MAX(0,IF(ISNUMBER(Products!F165),Products!F165,MAX(2*Products!E165,Products!E165+1))-V165))</ns0:f>
      </ns0:c>
      <ns0:c r="R165" s="85" t="str">
        <ns0:f t="shared" si="4"/>
      </ns0:c>
      <ns0:c r="S165" s="85" t="str">
        <ns0:f t="shared" si="5">IF(AND(X165="Ready",ISNUMBER(L165)),L165*N165,"")</ns0:f>
      </ns0:c>
      <ns0:c r="T165" s="85" t="str">
        <ns0:f t="shared" si="6">IF(AND(X165="Ready",ISNUMBER(L165)),MAX(0,-M165)*N165,"")</ns0:f>
      </ns0:c>
      <ns0:c r="U165" s="85" t="str">
        <ns0:f t="shared" si="7"/>
      </ns0:c>
      <ns0:c r="V165" s="83" t="str">
        <ns0:f t="shared" si="8">IF(X165&lt;&gt;"Ready","",IF(ISNUMBER(L165),L165,K165))</ns0:f>
      </ns0:c>
      <ns0:c r="W165" s="85" t="str">
        <ns0:f t="shared" si="9"/>
      </ns0:c>
      <ns0:c r="X165" s="83" t="str">
        <ns0:f>IF(Products!I165="","",IF(Products!I165&lt;&gt;"Ready","Fix Products",IF(COUNTA(E165:F165,H165:J165,L165)&lt;&gt;COUNT(E165:F165,H165:J165,L165),"Numbers only",IF(MIN(E165:F165,H165:J165,L165)&lt;0,"No negatives",IF(AND(N(E165)&gt;0,NOT(ISNUMBER(F165))),"Add purchase total",IF(AND(N(E165)=0,N(F165)&gt;0),"Add received quantity",IF(D165+N(E165)-N(G165)-N(H165)-N(I165)-N(J165)&lt;0,"More out than in stock","Ready")))))))</ns0:f>
      </ns0:c>
      <ns0:c r="Y165" s="85" t="str">
        <ns0:f t="shared" si="10">IF(ISNUMBER(Q165),Q165*N165,"")</ns0:f>
      </ns0:c>
      <ns0:c r="Z165" s="239"/>
    </ns0:row>
    <ns0:row r="166" ht="15.75" customHeight="1">
      <ns0:c r="A166" s="83" t="str">
        <ns0:f>IF(Products!A166="","",Products!A166)</ns0:f>
      </ns0:c>
      <ns0:c r="B166" s="83" t="str">
        <ns0:f>IF(A166="","",Products!B166)</ns0:f>
      </ns0:c>
      <ns0:c r="C166" s="83" t="str">
        <ns0:f>IF(A166="","",Products!C166)</ns0:f>
      </ns0:c>
      <ns0:c r="D166" s="83" t="str">
        <ns0:f>IF(Products!I166="Ready",Products!G166,"")</ns0:f>
      </ns0:c>
      <ns0:c r="E166" s="226"/>
      <ns0:c r="F166" s="227"/>
      <ns0:c r="G166" s="83" t="str">
        <ns0:f>IF(Products!I166="Ready",N(Sales!C166),"")</ns0:f>
      </ns0:c>
      <ns0:c r="H166" s="226"/>
      <ns0:c r="I166" s="226"/>
      <ns0:c r="J166" s="226"/>
      <ns0:c r="K166" s="83" t="str">
        <ns0:f t="shared" si="1">IF(X166&lt;&gt;"Ready","",D166+N(E166)-N(G166)-N(H166)-N(I166)-N(J166))</ns0:f>
      </ns0:c>
      <ns0:c r="L166" s="226"/>
      <ns0:c r="M166" s="83" t="str">
        <ns0:f t="shared" si="2">IF(AND(X166="Ready",ISNUMBER(L166)),L166-K166,"")</ns0:f>
      </ns0:c>
      <ns0:c r="N166" s="85" t="str">
        <ns0:f>IF(X166&lt;&gt;"Ready","",IF(N(E166)&gt;0,(D166*Products!H166+F166)/(D166+E166),Products!H166))</ns0:f>
      </ns0:c>
      <ns0:c r="O166" s="83" t="str">
        <ns0:f>IF(X166="","",IF(X166&lt;&gt;"Ready",X166,IF(NOT(ISNUMBER(Products!E166)),"Set minimum",IF(V166&lt;=Products!E166,"Restock","OK"))))</ns0:f>
      </ns0:c>
      <ns0:c r="P166" s="83" t="str">
        <ns0:f t="shared" si="3"/>
      </ns0:c>
      <ns0:c r="Q166" s="83" t="str">
        <ns0:f>IF(O166&lt;&gt;"Restock","",MAX(0,IF(ISNUMBER(Products!F166),Products!F166,MAX(2*Products!E166,Products!E166+1))-V166))</ns0:f>
      </ns0:c>
      <ns0:c r="R166" s="85" t="str">
        <ns0:f t="shared" si="4"/>
      </ns0:c>
      <ns0:c r="S166" s="85" t="str">
        <ns0:f t="shared" si="5">IF(AND(X166="Ready",ISNUMBER(L166)),L166*N166,"")</ns0:f>
      </ns0:c>
      <ns0:c r="T166" s="85" t="str">
        <ns0:f t="shared" si="6">IF(AND(X166="Ready",ISNUMBER(L166)),MAX(0,-M166)*N166,"")</ns0:f>
      </ns0:c>
      <ns0:c r="U166" s="85" t="str">
        <ns0:f t="shared" si="7"/>
      </ns0:c>
      <ns0:c r="V166" s="83" t="str">
        <ns0:f t="shared" si="8">IF(X166&lt;&gt;"Ready","",IF(ISNUMBER(L166),L166,K166))</ns0:f>
      </ns0:c>
      <ns0:c r="W166" s="85" t="str">
        <ns0:f t="shared" si="9"/>
      </ns0:c>
      <ns0:c r="X166" s="83" t="str">
        <ns0:f>IF(Products!I166="","",IF(Products!I166&lt;&gt;"Ready","Fix Products",IF(COUNTA(E166:F166,H166:J166,L166)&lt;&gt;COUNT(E166:F166,H166:J166,L166),"Numbers only",IF(MIN(E166:F166,H166:J166,L166)&lt;0,"No negatives",IF(AND(N(E166)&gt;0,NOT(ISNUMBER(F166))),"Add purchase total",IF(AND(N(E166)=0,N(F166)&gt;0),"Add received quantity",IF(D166+N(E166)-N(G166)-N(H166)-N(I166)-N(J166)&lt;0,"More out than in stock","Ready")))))))</ns0:f>
      </ns0:c>
      <ns0:c r="Y166" s="85" t="str">
        <ns0:f t="shared" si="10">IF(ISNUMBER(Q166),Q166*N166,"")</ns0:f>
      </ns0:c>
      <ns0:c r="Z166" s="239"/>
    </ns0:row>
    <ns0:row r="167" ht="15.75" customHeight="1">
      <ns0:c r="A167" s="83" t="str">
        <ns0:f>IF(Products!A167="","",Products!A167)</ns0:f>
      </ns0:c>
      <ns0:c r="B167" s="83" t="str">
        <ns0:f>IF(A167="","",Products!B167)</ns0:f>
      </ns0:c>
      <ns0:c r="C167" s="83" t="str">
        <ns0:f>IF(A167="","",Products!C167)</ns0:f>
      </ns0:c>
      <ns0:c r="D167" s="83" t="str">
        <ns0:f>IF(Products!I167="Ready",Products!G167,"")</ns0:f>
      </ns0:c>
      <ns0:c r="E167" s="226"/>
      <ns0:c r="F167" s="227"/>
      <ns0:c r="G167" s="83" t="str">
        <ns0:f>IF(Products!I167="Ready",N(Sales!C167),"")</ns0:f>
      </ns0:c>
      <ns0:c r="H167" s="226"/>
      <ns0:c r="I167" s="226"/>
      <ns0:c r="J167" s="226"/>
      <ns0:c r="K167" s="83" t="str">
        <ns0:f t="shared" si="1">IF(X167&lt;&gt;"Ready","",D167+N(E167)-N(G167)-N(H167)-N(I167)-N(J167))</ns0:f>
      </ns0:c>
      <ns0:c r="L167" s="226"/>
      <ns0:c r="M167" s="83" t="str">
        <ns0:f t="shared" si="2">IF(AND(X167="Ready",ISNUMBER(L167)),L167-K167,"")</ns0:f>
      </ns0:c>
      <ns0:c r="N167" s="85" t="str">
        <ns0:f>IF(X167&lt;&gt;"Ready","",IF(N(E167)&gt;0,(D167*Products!H167+F167)/(D167+E167),Products!H167))</ns0:f>
      </ns0:c>
      <ns0:c r="O167" s="83" t="str">
        <ns0:f>IF(X167="","",IF(X167&lt;&gt;"Ready",X167,IF(NOT(ISNUMBER(Products!E167)),"Set minimum",IF(V167&lt;=Products!E167,"Restock","OK"))))</ns0:f>
      </ns0:c>
      <ns0:c r="P167" s="83" t="str">
        <ns0:f t="shared" si="3"/>
      </ns0:c>
      <ns0:c r="Q167" s="83" t="str">
        <ns0:f>IF(O167&lt;&gt;"Restock","",MAX(0,IF(ISNUMBER(Products!F167),Products!F167,MAX(2*Products!E167,Products!E167+1))-V167))</ns0:f>
      </ns0:c>
      <ns0:c r="R167" s="85" t="str">
        <ns0:f t="shared" si="4"/>
      </ns0:c>
      <ns0:c r="S167" s="85" t="str">
        <ns0:f t="shared" si="5">IF(AND(X167="Ready",ISNUMBER(L167)),L167*N167,"")</ns0:f>
      </ns0:c>
      <ns0:c r="T167" s="85" t="str">
        <ns0:f t="shared" si="6">IF(AND(X167="Ready",ISNUMBER(L167)),MAX(0,-M167)*N167,"")</ns0:f>
      </ns0:c>
      <ns0:c r="U167" s="85" t="str">
        <ns0:f t="shared" si="7"/>
      </ns0:c>
      <ns0:c r="V167" s="83" t="str">
        <ns0:f t="shared" si="8">IF(X167&lt;&gt;"Ready","",IF(ISNUMBER(L167),L167,K167))</ns0:f>
      </ns0:c>
      <ns0:c r="W167" s="85" t="str">
        <ns0:f t="shared" si="9"/>
      </ns0:c>
      <ns0:c r="X167" s="83" t="str">
        <ns0:f>IF(Products!I167="","",IF(Products!I167&lt;&gt;"Ready","Fix Products",IF(COUNTA(E167:F167,H167:J167,L167)&lt;&gt;COUNT(E167:F167,H167:J167,L167),"Numbers only",IF(MIN(E167:F167,H167:J167,L167)&lt;0,"No negatives",IF(AND(N(E167)&gt;0,NOT(ISNUMBER(F167))),"Add purchase total",IF(AND(N(E167)=0,N(F167)&gt;0),"Add received quantity",IF(D167+N(E167)-N(G167)-N(H167)-N(I167)-N(J167)&lt;0,"More out than in stock","Ready")))))))</ns0:f>
      </ns0:c>
      <ns0:c r="Y167" s="85" t="str">
        <ns0:f t="shared" si="10">IF(ISNUMBER(Q167),Q167*N167,"")</ns0:f>
      </ns0:c>
      <ns0:c r="Z167" s="239"/>
    </ns0:row>
    <ns0:row r="168" ht="15.75" customHeight="1">
      <ns0:c r="A168" s="83" t="str">
        <ns0:f>IF(Products!A168="","",Products!A168)</ns0:f>
      </ns0:c>
      <ns0:c r="B168" s="83" t="str">
        <ns0:f>IF(A168="","",Products!B168)</ns0:f>
      </ns0:c>
      <ns0:c r="C168" s="83" t="str">
        <ns0:f>IF(A168="","",Products!C168)</ns0:f>
      </ns0:c>
      <ns0:c r="D168" s="83" t="str">
        <ns0:f>IF(Products!I168="Ready",Products!G168,"")</ns0:f>
      </ns0:c>
      <ns0:c r="E168" s="226"/>
      <ns0:c r="F168" s="227"/>
      <ns0:c r="G168" s="83" t="str">
        <ns0:f>IF(Products!I168="Ready",N(Sales!C168),"")</ns0:f>
      </ns0:c>
      <ns0:c r="H168" s="226"/>
      <ns0:c r="I168" s="226"/>
      <ns0:c r="J168" s="226"/>
      <ns0:c r="K168" s="83" t="str">
        <ns0:f t="shared" si="1">IF(X168&lt;&gt;"Ready","",D168+N(E168)-N(G168)-N(H168)-N(I168)-N(J168))</ns0:f>
      </ns0:c>
      <ns0:c r="L168" s="226"/>
      <ns0:c r="M168" s="83" t="str">
        <ns0:f t="shared" si="2">IF(AND(X168="Ready",ISNUMBER(L168)),L168-K168,"")</ns0:f>
      </ns0:c>
      <ns0:c r="N168" s="85" t="str">
        <ns0:f>IF(X168&lt;&gt;"Ready","",IF(N(E168)&gt;0,(D168*Products!H168+F168)/(D168+E168),Products!H168))</ns0:f>
      </ns0:c>
      <ns0:c r="O168" s="83" t="str">
        <ns0:f>IF(X168="","",IF(X168&lt;&gt;"Ready",X168,IF(NOT(ISNUMBER(Products!E168)),"Set minimum",IF(V168&lt;=Products!E168,"Restock","OK"))))</ns0:f>
      </ns0:c>
      <ns0:c r="P168" s="83" t="str">
        <ns0:f t="shared" si="3"/>
      </ns0:c>
      <ns0:c r="Q168" s="83" t="str">
        <ns0:f>IF(O168&lt;&gt;"Restock","",MAX(0,IF(ISNUMBER(Products!F168),Products!F168,MAX(2*Products!E168,Products!E168+1))-V168))</ns0:f>
      </ns0:c>
      <ns0:c r="R168" s="85" t="str">
        <ns0:f t="shared" si="4"/>
      </ns0:c>
      <ns0:c r="S168" s="85" t="str">
        <ns0:f t="shared" si="5">IF(AND(X168="Ready",ISNUMBER(L168)),L168*N168,"")</ns0:f>
      </ns0:c>
      <ns0:c r="T168" s="85" t="str">
        <ns0:f t="shared" si="6">IF(AND(X168="Ready",ISNUMBER(L168)),MAX(0,-M168)*N168,"")</ns0:f>
      </ns0:c>
      <ns0:c r="U168" s="85" t="str">
        <ns0:f t="shared" si="7"/>
      </ns0:c>
      <ns0:c r="V168" s="83" t="str">
        <ns0:f t="shared" si="8">IF(X168&lt;&gt;"Ready","",IF(ISNUMBER(L168),L168,K168))</ns0:f>
      </ns0:c>
      <ns0:c r="W168" s="85" t="str">
        <ns0:f t="shared" si="9"/>
      </ns0:c>
      <ns0:c r="X168" s="83" t="str">
        <ns0:f>IF(Products!I168="","",IF(Products!I168&lt;&gt;"Ready","Fix Products",IF(COUNTA(E168:F168,H168:J168,L168)&lt;&gt;COUNT(E168:F168,H168:J168,L168),"Numbers only",IF(MIN(E168:F168,H168:J168,L168)&lt;0,"No negatives",IF(AND(N(E168)&gt;0,NOT(ISNUMBER(F168))),"Add purchase total",IF(AND(N(E168)=0,N(F168)&gt;0),"Add received quantity",IF(D168+N(E168)-N(G168)-N(H168)-N(I168)-N(J168)&lt;0,"More out than in stock","Ready")))))))</ns0:f>
      </ns0:c>
      <ns0:c r="Y168" s="85" t="str">
        <ns0:f t="shared" si="10">IF(ISNUMBER(Q168),Q168*N168,"")</ns0:f>
      </ns0:c>
      <ns0:c r="Z168" s="239"/>
    </ns0:row>
    <ns0:row r="169" ht="15.75" customHeight="1">
      <ns0:c r="A169" s="83" t="str">
        <ns0:f>IF(Products!A169="","",Products!A169)</ns0:f>
      </ns0:c>
      <ns0:c r="B169" s="83" t="str">
        <ns0:f>IF(A169="","",Products!B169)</ns0:f>
      </ns0:c>
      <ns0:c r="C169" s="83" t="str">
        <ns0:f>IF(A169="","",Products!C169)</ns0:f>
      </ns0:c>
      <ns0:c r="D169" s="83" t="str">
        <ns0:f>IF(Products!I169="Ready",Products!G169,"")</ns0:f>
      </ns0:c>
      <ns0:c r="E169" s="226"/>
      <ns0:c r="F169" s="227"/>
      <ns0:c r="G169" s="83" t="str">
        <ns0:f>IF(Products!I169="Ready",N(Sales!C169),"")</ns0:f>
      </ns0:c>
      <ns0:c r="H169" s="226"/>
      <ns0:c r="I169" s="226"/>
      <ns0:c r="J169" s="226"/>
      <ns0:c r="K169" s="83" t="str">
        <ns0:f t="shared" si="1">IF(X169&lt;&gt;"Ready","",D169+N(E169)-N(G169)-N(H169)-N(I169)-N(J169))</ns0:f>
      </ns0:c>
      <ns0:c r="L169" s="226"/>
      <ns0:c r="M169" s="83" t="str">
        <ns0:f t="shared" si="2">IF(AND(X169="Ready",ISNUMBER(L169)),L169-K169,"")</ns0:f>
      </ns0:c>
      <ns0:c r="N169" s="85" t="str">
        <ns0:f>IF(X169&lt;&gt;"Ready","",IF(N(E169)&gt;0,(D169*Products!H169+F169)/(D169+E169),Products!H169))</ns0:f>
      </ns0:c>
      <ns0:c r="O169" s="83" t="str">
        <ns0:f>IF(X169="","",IF(X169&lt;&gt;"Ready",X169,IF(NOT(ISNUMBER(Products!E169)),"Set minimum",IF(V169&lt;=Products!E169,"Restock","OK"))))</ns0:f>
      </ns0:c>
      <ns0:c r="P169" s="83" t="str">
        <ns0:f t="shared" si="3"/>
      </ns0:c>
      <ns0:c r="Q169" s="83" t="str">
        <ns0:f>IF(O169&lt;&gt;"Restock","",MAX(0,IF(ISNUMBER(Products!F169),Products!F169,MAX(2*Products!E169,Products!E169+1))-V169))</ns0:f>
      </ns0:c>
      <ns0:c r="R169" s="85" t="str">
        <ns0:f t="shared" si="4"/>
      </ns0:c>
      <ns0:c r="S169" s="85" t="str">
        <ns0:f t="shared" si="5">IF(AND(X169="Ready",ISNUMBER(L169)),L169*N169,"")</ns0:f>
      </ns0:c>
      <ns0:c r="T169" s="85" t="str">
        <ns0:f t="shared" si="6">IF(AND(X169="Ready",ISNUMBER(L169)),MAX(0,-M169)*N169,"")</ns0:f>
      </ns0:c>
      <ns0:c r="U169" s="85" t="str">
        <ns0:f t="shared" si="7"/>
      </ns0:c>
      <ns0:c r="V169" s="83" t="str">
        <ns0:f t="shared" si="8">IF(X169&lt;&gt;"Ready","",IF(ISNUMBER(L169),L169,K169))</ns0:f>
      </ns0:c>
      <ns0:c r="W169" s="85" t="str">
        <ns0:f t="shared" si="9"/>
      </ns0:c>
      <ns0:c r="X169" s="83" t="str">
        <ns0:f>IF(Products!I169="","",IF(Products!I169&lt;&gt;"Ready","Fix Products",IF(COUNTA(E169:F169,H169:J169,L169)&lt;&gt;COUNT(E169:F169,H169:J169,L169),"Numbers only",IF(MIN(E169:F169,H169:J169,L169)&lt;0,"No negatives",IF(AND(N(E169)&gt;0,NOT(ISNUMBER(F169))),"Add purchase total",IF(AND(N(E169)=0,N(F169)&gt;0),"Add received quantity",IF(D169+N(E169)-N(G169)-N(H169)-N(I169)-N(J169)&lt;0,"More out than in stock","Ready")))))))</ns0:f>
      </ns0:c>
      <ns0:c r="Y169" s="85" t="str">
        <ns0:f t="shared" si="10">IF(ISNUMBER(Q169),Q169*N169,"")</ns0:f>
      </ns0:c>
      <ns0:c r="Z169" s="239"/>
    </ns0:row>
    <ns0:row r="170" ht="15.75" customHeight="1">
      <ns0:c r="A170" s="83" t="str">
        <ns0:f>IF(Products!A170="","",Products!A170)</ns0:f>
      </ns0:c>
      <ns0:c r="B170" s="83" t="str">
        <ns0:f>IF(A170="","",Products!B170)</ns0:f>
      </ns0:c>
      <ns0:c r="C170" s="83" t="str">
        <ns0:f>IF(A170="","",Products!C170)</ns0:f>
      </ns0:c>
      <ns0:c r="D170" s="83" t="str">
        <ns0:f>IF(Products!I170="Ready",Products!G170,"")</ns0:f>
      </ns0:c>
      <ns0:c r="E170" s="226"/>
      <ns0:c r="F170" s="227"/>
      <ns0:c r="G170" s="83" t="str">
        <ns0:f>IF(Products!I170="Ready",N(Sales!C170),"")</ns0:f>
      </ns0:c>
      <ns0:c r="H170" s="226"/>
      <ns0:c r="I170" s="226"/>
      <ns0:c r="J170" s="226"/>
      <ns0:c r="K170" s="83" t="str">
        <ns0:f t="shared" si="1">IF(X170&lt;&gt;"Ready","",D170+N(E170)-N(G170)-N(H170)-N(I170)-N(J170))</ns0:f>
      </ns0:c>
      <ns0:c r="L170" s="226"/>
      <ns0:c r="M170" s="83" t="str">
        <ns0:f t="shared" si="2">IF(AND(X170="Ready",ISNUMBER(L170)),L170-K170,"")</ns0:f>
      </ns0:c>
      <ns0:c r="N170" s="85" t="str">
        <ns0:f>IF(X170&lt;&gt;"Ready","",IF(N(E170)&gt;0,(D170*Products!H170+F170)/(D170+E170),Products!H170))</ns0:f>
      </ns0:c>
      <ns0:c r="O170" s="83" t="str">
        <ns0:f>IF(X170="","",IF(X170&lt;&gt;"Ready",X170,IF(NOT(ISNUMBER(Products!E170)),"Set minimum",IF(V170&lt;=Products!E170,"Restock","OK"))))</ns0:f>
      </ns0:c>
      <ns0:c r="P170" s="83" t="str">
        <ns0:f t="shared" si="3"/>
      </ns0:c>
      <ns0:c r="Q170" s="83" t="str">
        <ns0:f>IF(O170&lt;&gt;"Restock","",MAX(0,IF(ISNUMBER(Products!F170),Products!F170,MAX(2*Products!E170,Products!E170+1))-V170))</ns0:f>
      </ns0:c>
      <ns0:c r="R170" s="85" t="str">
        <ns0:f t="shared" si="4"/>
      </ns0:c>
      <ns0:c r="S170" s="85" t="str">
        <ns0:f t="shared" si="5">IF(AND(X170="Ready",ISNUMBER(L170)),L170*N170,"")</ns0:f>
      </ns0:c>
      <ns0:c r="T170" s="85" t="str">
        <ns0:f t="shared" si="6">IF(AND(X170="Ready",ISNUMBER(L170)),MAX(0,-M170)*N170,"")</ns0:f>
      </ns0:c>
      <ns0:c r="U170" s="85" t="str">
        <ns0:f t="shared" si="7"/>
      </ns0:c>
      <ns0:c r="V170" s="83" t="str">
        <ns0:f t="shared" si="8">IF(X170&lt;&gt;"Ready","",IF(ISNUMBER(L170),L170,K170))</ns0:f>
      </ns0:c>
      <ns0:c r="W170" s="85" t="str">
        <ns0:f t="shared" si="9"/>
      </ns0:c>
      <ns0:c r="X170" s="83" t="str">
        <ns0:f>IF(Products!I170="","",IF(Products!I170&lt;&gt;"Ready","Fix Products",IF(COUNTA(E170:F170,H170:J170,L170)&lt;&gt;COUNT(E170:F170,H170:J170,L170),"Numbers only",IF(MIN(E170:F170,H170:J170,L170)&lt;0,"No negatives",IF(AND(N(E170)&gt;0,NOT(ISNUMBER(F170))),"Add purchase total",IF(AND(N(E170)=0,N(F170)&gt;0),"Add received quantity",IF(D170+N(E170)-N(G170)-N(H170)-N(I170)-N(J170)&lt;0,"More out than in stock","Ready")))))))</ns0:f>
      </ns0:c>
      <ns0:c r="Y170" s="85" t="str">
        <ns0:f t="shared" si="10">IF(ISNUMBER(Q170),Q170*N170,"")</ns0:f>
      </ns0:c>
      <ns0:c r="Z170" s="239"/>
    </ns0:row>
    <ns0:row r="171" ht="15.75" customHeight="1">
      <ns0:c r="A171" s="83" t="str">
        <ns0:f>IF(Products!A171="","",Products!A171)</ns0:f>
      </ns0:c>
      <ns0:c r="B171" s="83" t="str">
        <ns0:f>IF(A171="","",Products!B171)</ns0:f>
      </ns0:c>
      <ns0:c r="C171" s="83" t="str">
        <ns0:f>IF(A171="","",Products!C171)</ns0:f>
      </ns0:c>
      <ns0:c r="D171" s="83" t="str">
        <ns0:f>IF(Products!I171="Ready",Products!G171,"")</ns0:f>
      </ns0:c>
      <ns0:c r="E171" s="226"/>
      <ns0:c r="F171" s="227"/>
      <ns0:c r="G171" s="83" t="str">
        <ns0:f>IF(Products!I171="Ready",N(Sales!C171),"")</ns0:f>
      </ns0:c>
      <ns0:c r="H171" s="226"/>
      <ns0:c r="I171" s="226"/>
      <ns0:c r="J171" s="226"/>
      <ns0:c r="K171" s="83" t="str">
        <ns0:f t="shared" si="1">IF(X171&lt;&gt;"Ready","",D171+N(E171)-N(G171)-N(H171)-N(I171)-N(J171))</ns0:f>
      </ns0:c>
      <ns0:c r="L171" s="226"/>
      <ns0:c r="M171" s="83" t="str">
        <ns0:f t="shared" si="2">IF(AND(X171="Ready",ISNUMBER(L171)),L171-K171,"")</ns0:f>
      </ns0:c>
      <ns0:c r="N171" s="85" t="str">
        <ns0:f>IF(X171&lt;&gt;"Ready","",IF(N(E171)&gt;0,(D171*Products!H171+F171)/(D171+E171),Products!H171))</ns0:f>
      </ns0:c>
      <ns0:c r="O171" s="83" t="str">
        <ns0:f>IF(X171="","",IF(X171&lt;&gt;"Ready",X171,IF(NOT(ISNUMBER(Products!E171)),"Set minimum",IF(V171&lt;=Products!E171,"Restock","OK"))))</ns0:f>
      </ns0:c>
      <ns0:c r="P171" s="83" t="str">
        <ns0:f t="shared" si="3"/>
      </ns0:c>
      <ns0:c r="Q171" s="83" t="str">
        <ns0:f>IF(O171&lt;&gt;"Restock","",MAX(0,IF(ISNUMBER(Products!F171),Products!F171,MAX(2*Products!E171,Products!E171+1))-V171))</ns0:f>
      </ns0:c>
      <ns0:c r="R171" s="85" t="str">
        <ns0:f t="shared" si="4"/>
      </ns0:c>
      <ns0:c r="S171" s="85" t="str">
        <ns0:f t="shared" si="5">IF(AND(X171="Ready",ISNUMBER(L171)),L171*N171,"")</ns0:f>
      </ns0:c>
      <ns0:c r="T171" s="85" t="str">
        <ns0:f t="shared" si="6">IF(AND(X171="Ready",ISNUMBER(L171)),MAX(0,-M171)*N171,"")</ns0:f>
      </ns0:c>
      <ns0:c r="U171" s="85" t="str">
        <ns0:f t="shared" si="7"/>
      </ns0:c>
      <ns0:c r="V171" s="83" t="str">
        <ns0:f t="shared" si="8">IF(X171&lt;&gt;"Ready","",IF(ISNUMBER(L171),L171,K171))</ns0:f>
      </ns0:c>
      <ns0:c r="W171" s="85" t="str">
        <ns0:f t="shared" si="9"/>
      </ns0:c>
      <ns0:c r="X171" s="83" t="str">
        <ns0:f>IF(Products!I171="","",IF(Products!I171&lt;&gt;"Ready","Fix Products",IF(COUNTA(E171:F171,H171:J171,L171)&lt;&gt;COUNT(E171:F171,H171:J171,L171),"Numbers only",IF(MIN(E171:F171,H171:J171,L171)&lt;0,"No negatives",IF(AND(N(E171)&gt;0,NOT(ISNUMBER(F171))),"Add purchase total",IF(AND(N(E171)=0,N(F171)&gt;0),"Add received quantity",IF(D171+N(E171)-N(G171)-N(H171)-N(I171)-N(J171)&lt;0,"More out than in stock","Ready")))))))</ns0:f>
      </ns0:c>
      <ns0:c r="Y171" s="85" t="str">
        <ns0:f t="shared" si="10">IF(ISNUMBER(Q171),Q171*N171,"")</ns0:f>
      </ns0:c>
      <ns0:c r="Z171" s="239"/>
    </ns0:row>
    <ns0:row r="172" ht="15.75" customHeight="1">
      <ns0:c r="A172" s="83" t="str">
        <ns0:f>IF(Products!A172="","",Products!A172)</ns0:f>
      </ns0:c>
      <ns0:c r="B172" s="83" t="str">
        <ns0:f>IF(A172="","",Products!B172)</ns0:f>
      </ns0:c>
      <ns0:c r="C172" s="83" t="str">
        <ns0:f>IF(A172="","",Products!C172)</ns0:f>
      </ns0:c>
      <ns0:c r="D172" s="83" t="str">
        <ns0:f>IF(Products!I172="Ready",Products!G172,"")</ns0:f>
      </ns0:c>
      <ns0:c r="E172" s="226"/>
      <ns0:c r="F172" s="227"/>
      <ns0:c r="G172" s="83" t="str">
        <ns0:f>IF(Products!I172="Ready",N(Sales!C172),"")</ns0:f>
      </ns0:c>
      <ns0:c r="H172" s="226"/>
      <ns0:c r="I172" s="226"/>
      <ns0:c r="J172" s="226"/>
      <ns0:c r="K172" s="83" t="str">
        <ns0:f t="shared" si="1">IF(X172&lt;&gt;"Ready","",D172+N(E172)-N(G172)-N(H172)-N(I172)-N(J172))</ns0:f>
      </ns0:c>
      <ns0:c r="L172" s="226"/>
      <ns0:c r="M172" s="83" t="str">
        <ns0:f t="shared" si="2">IF(AND(X172="Ready",ISNUMBER(L172)),L172-K172,"")</ns0:f>
      </ns0:c>
      <ns0:c r="N172" s="85" t="str">
        <ns0:f>IF(X172&lt;&gt;"Ready","",IF(N(E172)&gt;0,(D172*Products!H172+F172)/(D172+E172),Products!H172))</ns0:f>
      </ns0:c>
      <ns0:c r="O172" s="83" t="str">
        <ns0:f>IF(X172="","",IF(X172&lt;&gt;"Ready",X172,IF(NOT(ISNUMBER(Products!E172)),"Set minimum",IF(V172&lt;=Products!E172,"Restock","OK"))))</ns0:f>
      </ns0:c>
      <ns0:c r="P172" s="83" t="str">
        <ns0:f t="shared" si="3"/>
      </ns0:c>
      <ns0:c r="Q172" s="83" t="str">
        <ns0:f>IF(O172&lt;&gt;"Restock","",MAX(0,IF(ISNUMBER(Products!F172),Products!F172,MAX(2*Products!E172,Products!E172+1))-V172))</ns0:f>
      </ns0:c>
      <ns0:c r="R172" s="85" t="str">
        <ns0:f t="shared" si="4"/>
      </ns0:c>
      <ns0:c r="S172" s="85" t="str">
        <ns0:f t="shared" si="5">IF(AND(X172="Ready",ISNUMBER(L172)),L172*N172,"")</ns0:f>
      </ns0:c>
      <ns0:c r="T172" s="85" t="str">
        <ns0:f t="shared" si="6">IF(AND(X172="Ready",ISNUMBER(L172)),MAX(0,-M172)*N172,"")</ns0:f>
      </ns0:c>
      <ns0:c r="U172" s="85" t="str">
        <ns0:f t="shared" si="7"/>
      </ns0:c>
      <ns0:c r="V172" s="83" t="str">
        <ns0:f t="shared" si="8">IF(X172&lt;&gt;"Ready","",IF(ISNUMBER(L172),L172,K172))</ns0:f>
      </ns0:c>
      <ns0:c r="W172" s="85" t="str">
        <ns0:f t="shared" si="9"/>
      </ns0:c>
      <ns0:c r="X172" s="83" t="str">
        <ns0:f>IF(Products!I172="","",IF(Products!I172&lt;&gt;"Ready","Fix Products",IF(COUNTA(E172:F172,H172:J172,L172)&lt;&gt;COUNT(E172:F172,H172:J172,L172),"Numbers only",IF(MIN(E172:F172,H172:J172,L172)&lt;0,"No negatives",IF(AND(N(E172)&gt;0,NOT(ISNUMBER(F172))),"Add purchase total",IF(AND(N(E172)=0,N(F172)&gt;0),"Add received quantity",IF(D172+N(E172)-N(G172)-N(H172)-N(I172)-N(J172)&lt;0,"More out than in stock","Ready")))))))</ns0:f>
      </ns0:c>
      <ns0:c r="Y172" s="85" t="str">
        <ns0:f t="shared" si="10">IF(ISNUMBER(Q172),Q172*N172,"")</ns0:f>
      </ns0:c>
      <ns0:c r="Z172" s="239"/>
    </ns0:row>
    <ns0:row r="173" ht="15.75" customHeight="1">
      <ns0:c r="A173" s="83" t="str">
        <ns0:f>IF(Products!A173="","",Products!A173)</ns0:f>
      </ns0:c>
      <ns0:c r="B173" s="83" t="str">
        <ns0:f>IF(A173="","",Products!B173)</ns0:f>
      </ns0:c>
      <ns0:c r="C173" s="83" t="str">
        <ns0:f>IF(A173="","",Products!C173)</ns0:f>
      </ns0:c>
      <ns0:c r="D173" s="83" t="str">
        <ns0:f>IF(Products!I173="Ready",Products!G173,"")</ns0:f>
      </ns0:c>
      <ns0:c r="E173" s="226"/>
      <ns0:c r="F173" s="227"/>
      <ns0:c r="G173" s="83" t="str">
        <ns0:f>IF(Products!I173="Ready",N(Sales!C173),"")</ns0:f>
      </ns0:c>
      <ns0:c r="H173" s="226"/>
      <ns0:c r="I173" s="226"/>
      <ns0:c r="J173" s="226"/>
      <ns0:c r="K173" s="83" t="str">
        <ns0:f t="shared" si="1">IF(X173&lt;&gt;"Ready","",D173+N(E173)-N(G173)-N(H173)-N(I173)-N(J173))</ns0:f>
      </ns0:c>
      <ns0:c r="L173" s="226"/>
      <ns0:c r="M173" s="83" t="str">
        <ns0:f t="shared" si="2">IF(AND(X173="Ready",ISNUMBER(L173)),L173-K173,"")</ns0:f>
      </ns0:c>
      <ns0:c r="N173" s="85" t="str">
        <ns0:f>IF(X173&lt;&gt;"Ready","",IF(N(E173)&gt;0,(D173*Products!H173+F173)/(D173+E173),Products!H173))</ns0:f>
      </ns0:c>
      <ns0:c r="O173" s="83" t="str">
        <ns0:f>IF(X173="","",IF(X173&lt;&gt;"Ready",X173,IF(NOT(ISNUMBER(Products!E173)),"Set minimum",IF(V173&lt;=Products!E173,"Restock","OK"))))</ns0:f>
      </ns0:c>
      <ns0:c r="P173" s="83" t="str">
        <ns0:f t="shared" si="3"/>
      </ns0:c>
      <ns0:c r="Q173" s="83" t="str">
        <ns0:f>IF(O173&lt;&gt;"Restock","",MAX(0,IF(ISNUMBER(Products!F173),Products!F173,MAX(2*Products!E173,Products!E173+1))-V173))</ns0:f>
      </ns0:c>
      <ns0:c r="R173" s="85" t="str">
        <ns0:f t="shared" si="4"/>
      </ns0:c>
      <ns0:c r="S173" s="85" t="str">
        <ns0:f t="shared" si="5">IF(AND(X173="Ready",ISNUMBER(L173)),L173*N173,"")</ns0:f>
      </ns0:c>
      <ns0:c r="T173" s="85" t="str">
        <ns0:f t="shared" si="6">IF(AND(X173="Ready",ISNUMBER(L173)),MAX(0,-M173)*N173,"")</ns0:f>
      </ns0:c>
      <ns0:c r="U173" s="85" t="str">
        <ns0:f t="shared" si="7"/>
      </ns0:c>
      <ns0:c r="V173" s="83" t="str">
        <ns0:f t="shared" si="8">IF(X173&lt;&gt;"Ready","",IF(ISNUMBER(L173),L173,K173))</ns0:f>
      </ns0:c>
      <ns0:c r="W173" s="85" t="str">
        <ns0:f t="shared" si="9"/>
      </ns0:c>
      <ns0:c r="X173" s="83" t="str">
        <ns0:f>IF(Products!I173="","",IF(Products!I173&lt;&gt;"Ready","Fix Products",IF(COUNTA(E173:F173,H173:J173,L173)&lt;&gt;COUNT(E173:F173,H173:J173,L173),"Numbers only",IF(MIN(E173:F173,H173:J173,L173)&lt;0,"No negatives",IF(AND(N(E173)&gt;0,NOT(ISNUMBER(F173))),"Add purchase total",IF(AND(N(E173)=0,N(F173)&gt;0),"Add received quantity",IF(D173+N(E173)-N(G173)-N(H173)-N(I173)-N(J173)&lt;0,"More out than in stock","Ready")))))))</ns0:f>
      </ns0:c>
      <ns0:c r="Y173" s="85" t="str">
        <ns0:f t="shared" si="10">IF(ISNUMBER(Q173),Q173*N173,"")</ns0:f>
      </ns0:c>
      <ns0:c r="Z173" s="239"/>
    </ns0:row>
    <ns0:row r="174" ht="15.75" customHeight="1">
      <ns0:c r="A174" s="83" t="str">
        <ns0:f>IF(Products!A174="","",Products!A174)</ns0:f>
      </ns0:c>
      <ns0:c r="B174" s="83" t="str">
        <ns0:f>IF(A174="","",Products!B174)</ns0:f>
      </ns0:c>
      <ns0:c r="C174" s="83" t="str">
        <ns0:f>IF(A174="","",Products!C174)</ns0:f>
      </ns0:c>
      <ns0:c r="D174" s="83" t="str">
        <ns0:f>IF(Products!I174="Ready",Products!G174,"")</ns0:f>
      </ns0:c>
      <ns0:c r="E174" s="226"/>
      <ns0:c r="F174" s="227"/>
      <ns0:c r="G174" s="83" t="str">
        <ns0:f>IF(Products!I174="Ready",N(Sales!C174),"")</ns0:f>
      </ns0:c>
      <ns0:c r="H174" s="226"/>
      <ns0:c r="I174" s="226"/>
      <ns0:c r="J174" s="226"/>
      <ns0:c r="K174" s="83" t="str">
        <ns0:f t="shared" si="1">IF(X174&lt;&gt;"Ready","",D174+N(E174)-N(G174)-N(H174)-N(I174)-N(J174))</ns0:f>
      </ns0:c>
      <ns0:c r="L174" s="226"/>
      <ns0:c r="M174" s="83" t="str">
        <ns0:f t="shared" si="2">IF(AND(X174="Ready",ISNUMBER(L174)),L174-K174,"")</ns0:f>
      </ns0:c>
      <ns0:c r="N174" s="85" t="str">
        <ns0:f>IF(X174&lt;&gt;"Ready","",IF(N(E174)&gt;0,(D174*Products!H174+F174)/(D174+E174),Products!H174))</ns0:f>
      </ns0:c>
      <ns0:c r="O174" s="83" t="str">
        <ns0:f>IF(X174="","",IF(X174&lt;&gt;"Ready",X174,IF(NOT(ISNUMBER(Products!E174)),"Set minimum",IF(V174&lt;=Products!E174,"Restock","OK"))))</ns0:f>
      </ns0:c>
      <ns0:c r="P174" s="83" t="str">
        <ns0:f t="shared" si="3"/>
      </ns0:c>
      <ns0:c r="Q174" s="83" t="str">
        <ns0:f>IF(O174&lt;&gt;"Restock","",MAX(0,IF(ISNUMBER(Products!F174),Products!F174,MAX(2*Products!E174,Products!E174+1))-V174))</ns0:f>
      </ns0:c>
      <ns0:c r="R174" s="85" t="str">
        <ns0:f t="shared" si="4"/>
      </ns0:c>
      <ns0:c r="S174" s="85" t="str">
        <ns0:f t="shared" si="5">IF(AND(X174="Ready",ISNUMBER(L174)),L174*N174,"")</ns0:f>
      </ns0:c>
      <ns0:c r="T174" s="85" t="str">
        <ns0:f t="shared" si="6">IF(AND(X174="Ready",ISNUMBER(L174)),MAX(0,-M174)*N174,"")</ns0:f>
      </ns0:c>
      <ns0:c r="U174" s="85" t="str">
        <ns0:f t="shared" si="7"/>
      </ns0:c>
      <ns0:c r="V174" s="83" t="str">
        <ns0:f t="shared" si="8">IF(X174&lt;&gt;"Ready","",IF(ISNUMBER(L174),L174,K174))</ns0:f>
      </ns0:c>
      <ns0:c r="W174" s="85" t="str">
        <ns0:f t="shared" si="9"/>
      </ns0:c>
      <ns0:c r="X174" s="83" t="str">
        <ns0:f>IF(Products!I174="","",IF(Products!I174&lt;&gt;"Ready","Fix Products",IF(COUNTA(E174:F174,H174:J174,L174)&lt;&gt;COUNT(E174:F174,H174:J174,L174),"Numbers only",IF(MIN(E174:F174,H174:J174,L174)&lt;0,"No negatives",IF(AND(N(E174)&gt;0,NOT(ISNUMBER(F174))),"Add purchase total",IF(AND(N(E174)=0,N(F174)&gt;0),"Add received quantity",IF(D174+N(E174)-N(G174)-N(H174)-N(I174)-N(J174)&lt;0,"More out than in stock","Ready")))))))</ns0:f>
      </ns0:c>
      <ns0:c r="Y174" s="85" t="str">
        <ns0:f t="shared" si="10">IF(ISNUMBER(Q174),Q174*N174,"")</ns0:f>
      </ns0:c>
      <ns0:c r="Z174" s="239"/>
    </ns0:row>
    <ns0:row r="175" ht="15.75" customHeight="1">
      <ns0:c r="A175" s="83" t="str">
        <ns0:f>IF(Products!A175="","",Products!A175)</ns0:f>
      </ns0:c>
      <ns0:c r="B175" s="83" t="str">
        <ns0:f>IF(A175="","",Products!B175)</ns0:f>
      </ns0:c>
      <ns0:c r="C175" s="83" t="str">
        <ns0:f>IF(A175="","",Products!C175)</ns0:f>
      </ns0:c>
      <ns0:c r="D175" s="83" t="str">
        <ns0:f>IF(Products!I175="Ready",Products!G175,"")</ns0:f>
      </ns0:c>
      <ns0:c r="E175" s="226"/>
      <ns0:c r="F175" s="227"/>
      <ns0:c r="G175" s="83" t="str">
        <ns0:f>IF(Products!I175="Ready",N(Sales!C175),"")</ns0:f>
      </ns0:c>
      <ns0:c r="H175" s="226"/>
      <ns0:c r="I175" s="226"/>
      <ns0:c r="J175" s="226"/>
      <ns0:c r="K175" s="83" t="str">
        <ns0:f t="shared" si="1">IF(X175&lt;&gt;"Ready","",D175+N(E175)-N(G175)-N(H175)-N(I175)-N(J175))</ns0:f>
      </ns0:c>
      <ns0:c r="L175" s="226"/>
      <ns0:c r="M175" s="83" t="str">
        <ns0:f t="shared" si="2">IF(AND(X175="Ready",ISNUMBER(L175)),L175-K175,"")</ns0:f>
      </ns0:c>
      <ns0:c r="N175" s="85" t="str">
        <ns0:f>IF(X175&lt;&gt;"Ready","",IF(N(E175)&gt;0,(D175*Products!H175+F175)/(D175+E175),Products!H175))</ns0:f>
      </ns0:c>
      <ns0:c r="O175" s="83" t="str">
        <ns0:f>IF(X175="","",IF(X175&lt;&gt;"Ready",X175,IF(NOT(ISNUMBER(Products!E175)),"Set minimum",IF(V175&lt;=Products!E175,"Restock","OK"))))</ns0:f>
      </ns0:c>
      <ns0:c r="P175" s="83" t="str">
        <ns0:f t="shared" si="3"/>
      </ns0:c>
      <ns0:c r="Q175" s="83" t="str">
        <ns0:f>IF(O175&lt;&gt;"Restock","",MAX(0,IF(ISNUMBER(Products!F175),Products!F175,MAX(2*Products!E175,Products!E175+1))-V175))</ns0:f>
      </ns0:c>
      <ns0:c r="R175" s="85" t="str">
        <ns0:f t="shared" si="4"/>
      </ns0:c>
      <ns0:c r="S175" s="85" t="str">
        <ns0:f t="shared" si="5">IF(AND(X175="Ready",ISNUMBER(L175)),L175*N175,"")</ns0:f>
      </ns0:c>
      <ns0:c r="T175" s="85" t="str">
        <ns0:f t="shared" si="6">IF(AND(X175="Ready",ISNUMBER(L175)),MAX(0,-M175)*N175,"")</ns0:f>
      </ns0:c>
      <ns0:c r="U175" s="85" t="str">
        <ns0:f t="shared" si="7"/>
      </ns0:c>
      <ns0:c r="V175" s="83" t="str">
        <ns0:f t="shared" si="8">IF(X175&lt;&gt;"Ready","",IF(ISNUMBER(L175),L175,K175))</ns0:f>
      </ns0:c>
      <ns0:c r="W175" s="85" t="str">
        <ns0:f t="shared" si="9"/>
      </ns0:c>
      <ns0:c r="X175" s="83" t="str">
        <ns0:f>IF(Products!I175="","",IF(Products!I175&lt;&gt;"Ready","Fix Products",IF(COUNTA(E175:F175,H175:J175,L175)&lt;&gt;COUNT(E175:F175,H175:J175,L175),"Numbers only",IF(MIN(E175:F175,H175:J175,L175)&lt;0,"No negatives",IF(AND(N(E175)&gt;0,NOT(ISNUMBER(F175))),"Add purchase total",IF(AND(N(E175)=0,N(F175)&gt;0),"Add received quantity",IF(D175+N(E175)-N(G175)-N(H175)-N(I175)-N(J175)&lt;0,"More out than in stock","Ready")))))))</ns0:f>
      </ns0:c>
      <ns0:c r="Y175" s="85" t="str">
        <ns0:f t="shared" si="10">IF(ISNUMBER(Q175),Q175*N175,"")</ns0:f>
      </ns0:c>
      <ns0:c r="Z175" s="239"/>
    </ns0:row>
    <ns0:row r="176" ht="15.75" customHeight="1">
      <ns0:c r="A176" s="83" t="str">
        <ns0:f>IF(Products!A176="","",Products!A176)</ns0:f>
      </ns0:c>
      <ns0:c r="B176" s="83" t="str">
        <ns0:f>IF(A176="","",Products!B176)</ns0:f>
      </ns0:c>
      <ns0:c r="C176" s="83" t="str">
        <ns0:f>IF(A176="","",Products!C176)</ns0:f>
      </ns0:c>
      <ns0:c r="D176" s="83" t="str">
        <ns0:f>IF(Products!I176="Ready",Products!G176,"")</ns0:f>
      </ns0:c>
      <ns0:c r="E176" s="226"/>
      <ns0:c r="F176" s="227"/>
      <ns0:c r="G176" s="83" t="str">
        <ns0:f>IF(Products!I176="Ready",N(Sales!C176),"")</ns0:f>
      </ns0:c>
      <ns0:c r="H176" s="226"/>
      <ns0:c r="I176" s="226"/>
      <ns0:c r="J176" s="226"/>
      <ns0:c r="K176" s="83" t="str">
        <ns0:f t="shared" si="1">IF(X176&lt;&gt;"Ready","",D176+N(E176)-N(G176)-N(H176)-N(I176)-N(J176))</ns0:f>
      </ns0:c>
      <ns0:c r="L176" s="226"/>
      <ns0:c r="M176" s="83" t="str">
        <ns0:f t="shared" si="2">IF(AND(X176="Ready",ISNUMBER(L176)),L176-K176,"")</ns0:f>
      </ns0:c>
      <ns0:c r="N176" s="85" t="str">
        <ns0:f>IF(X176&lt;&gt;"Ready","",IF(N(E176)&gt;0,(D176*Products!H176+F176)/(D176+E176),Products!H176))</ns0:f>
      </ns0:c>
      <ns0:c r="O176" s="83" t="str">
        <ns0:f>IF(X176="","",IF(X176&lt;&gt;"Ready",X176,IF(NOT(ISNUMBER(Products!E176)),"Set minimum",IF(V176&lt;=Products!E176,"Restock","OK"))))</ns0:f>
      </ns0:c>
      <ns0:c r="P176" s="83" t="str">
        <ns0:f t="shared" si="3"/>
      </ns0:c>
      <ns0:c r="Q176" s="83" t="str">
        <ns0:f>IF(O176&lt;&gt;"Restock","",MAX(0,IF(ISNUMBER(Products!F176),Products!F176,MAX(2*Products!E176,Products!E176+1))-V176))</ns0:f>
      </ns0:c>
      <ns0:c r="R176" s="85" t="str">
        <ns0:f t="shared" si="4"/>
      </ns0:c>
      <ns0:c r="S176" s="85" t="str">
        <ns0:f t="shared" si="5">IF(AND(X176="Ready",ISNUMBER(L176)),L176*N176,"")</ns0:f>
      </ns0:c>
      <ns0:c r="T176" s="85" t="str">
        <ns0:f t="shared" si="6">IF(AND(X176="Ready",ISNUMBER(L176)),MAX(0,-M176)*N176,"")</ns0:f>
      </ns0:c>
      <ns0:c r="U176" s="85" t="str">
        <ns0:f t="shared" si="7"/>
      </ns0:c>
      <ns0:c r="V176" s="83" t="str">
        <ns0:f t="shared" si="8">IF(X176&lt;&gt;"Ready","",IF(ISNUMBER(L176),L176,K176))</ns0:f>
      </ns0:c>
      <ns0:c r="W176" s="85" t="str">
        <ns0:f t="shared" si="9"/>
      </ns0:c>
      <ns0:c r="X176" s="83" t="str">
        <ns0:f>IF(Products!I176="","",IF(Products!I176&lt;&gt;"Ready","Fix Products",IF(COUNTA(E176:F176,H176:J176,L176)&lt;&gt;COUNT(E176:F176,H176:J176,L176),"Numbers only",IF(MIN(E176:F176,H176:J176,L176)&lt;0,"No negatives",IF(AND(N(E176)&gt;0,NOT(ISNUMBER(F176))),"Add purchase total",IF(AND(N(E176)=0,N(F176)&gt;0),"Add received quantity",IF(D176+N(E176)-N(G176)-N(H176)-N(I176)-N(J176)&lt;0,"More out than in stock","Ready")))))))</ns0:f>
      </ns0:c>
      <ns0:c r="Y176" s="85" t="str">
        <ns0:f t="shared" si="10">IF(ISNUMBER(Q176),Q176*N176,"")</ns0:f>
      </ns0:c>
      <ns0:c r="Z176" s="239"/>
    </ns0:row>
    <ns0:row r="177" ht="15.75" customHeight="1">
      <ns0:c r="A177" s="83" t="str">
        <ns0:f>IF(Products!A177="","",Products!A177)</ns0:f>
      </ns0:c>
      <ns0:c r="B177" s="83" t="str">
        <ns0:f>IF(A177="","",Products!B177)</ns0:f>
      </ns0:c>
      <ns0:c r="C177" s="83" t="str">
        <ns0:f>IF(A177="","",Products!C177)</ns0:f>
      </ns0:c>
      <ns0:c r="D177" s="83" t="str">
        <ns0:f>IF(Products!I177="Ready",Products!G177,"")</ns0:f>
      </ns0:c>
      <ns0:c r="E177" s="226"/>
      <ns0:c r="F177" s="227"/>
      <ns0:c r="G177" s="83" t="str">
        <ns0:f>IF(Products!I177="Ready",N(Sales!C177),"")</ns0:f>
      </ns0:c>
      <ns0:c r="H177" s="226"/>
      <ns0:c r="I177" s="226"/>
      <ns0:c r="J177" s="226"/>
      <ns0:c r="K177" s="83" t="str">
        <ns0:f t="shared" si="1">IF(X177&lt;&gt;"Ready","",D177+N(E177)-N(G177)-N(H177)-N(I177)-N(J177))</ns0:f>
      </ns0:c>
      <ns0:c r="L177" s="226"/>
      <ns0:c r="M177" s="83" t="str">
        <ns0:f t="shared" si="2">IF(AND(X177="Ready",ISNUMBER(L177)),L177-K177,"")</ns0:f>
      </ns0:c>
      <ns0:c r="N177" s="85" t="str">
        <ns0:f>IF(X177&lt;&gt;"Ready","",IF(N(E177)&gt;0,(D177*Products!H177+F177)/(D177+E177),Products!H177))</ns0:f>
      </ns0:c>
      <ns0:c r="O177" s="83" t="str">
        <ns0:f>IF(X177="","",IF(X177&lt;&gt;"Ready",X177,IF(NOT(ISNUMBER(Products!E177)),"Set minimum",IF(V177&lt;=Products!E177,"Restock","OK"))))</ns0:f>
      </ns0:c>
      <ns0:c r="P177" s="83" t="str">
        <ns0:f t="shared" si="3"/>
      </ns0:c>
      <ns0:c r="Q177" s="83" t="str">
        <ns0:f>IF(O177&lt;&gt;"Restock","",MAX(0,IF(ISNUMBER(Products!F177),Products!F177,MAX(2*Products!E177,Products!E177+1))-V177))</ns0:f>
      </ns0:c>
      <ns0:c r="R177" s="85" t="str">
        <ns0:f t="shared" si="4"/>
      </ns0:c>
      <ns0:c r="S177" s="85" t="str">
        <ns0:f t="shared" si="5">IF(AND(X177="Ready",ISNUMBER(L177)),L177*N177,"")</ns0:f>
      </ns0:c>
      <ns0:c r="T177" s="85" t="str">
        <ns0:f t="shared" si="6">IF(AND(X177="Ready",ISNUMBER(L177)),MAX(0,-M177)*N177,"")</ns0:f>
      </ns0:c>
      <ns0:c r="U177" s="85" t="str">
        <ns0:f t="shared" si="7"/>
      </ns0:c>
      <ns0:c r="V177" s="83" t="str">
        <ns0:f t="shared" si="8">IF(X177&lt;&gt;"Ready","",IF(ISNUMBER(L177),L177,K177))</ns0:f>
      </ns0:c>
      <ns0:c r="W177" s="85" t="str">
        <ns0:f t="shared" si="9"/>
      </ns0:c>
      <ns0:c r="X177" s="83" t="str">
        <ns0:f>IF(Products!I177="","",IF(Products!I177&lt;&gt;"Ready","Fix Products",IF(COUNTA(E177:F177,H177:J177,L177)&lt;&gt;COUNT(E177:F177,H177:J177,L177),"Numbers only",IF(MIN(E177:F177,H177:J177,L177)&lt;0,"No negatives",IF(AND(N(E177)&gt;0,NOT(ISNUMBER(F177))),"Add purchase total",IF(AND(N(E177)=0,N(F177)&gt;0),"Add received quantity",IF(D177+N(E177)-N(G177)-N(H177)-N(I177)-N(J177)&lt;0,"More out than in stock","Ready")))))))</ns0:f>
      </ns0:c>
      <ns0:c r="Y177" s="85" t="str">
        <ns0:f t="shared" si="10">IF(ISNUMBER(Q177),Q177*N177,"")</ns0:f>
      </ns0:c>
      <ns0:c r="Z177" s="239"/>
    </ns0:row>
    <ns0:row r="178" ht="15.75" customHeight="1">
      <ns0:c r="A178" s="83" t="str">
        <ns0:f>IF(Products!A178="","",Products!A178)</ns0:f>
      </ns0:c>
      <ns0:c r="B178" s="83" t="str">
        <ns0:f>IF(A178="","",Products!B178)</ns0:f>
      </ns0:c>
      <ns0:c r="C178" s="83" t="str">
        <ns0:f>IF(A178="","",Products!C178)</ns0:f>
      </ns0:c>
      <ns0:c r="D178" s="83" t="str">
        <ns0:f>IF(Products!I178="Ready",Products!G178,"")</ns0:f>
      </ns0:c>
      <ns0:c r="E178" s="226"/>
      <ns0:c r="F178" s="227"/>
      <ns0:c r="G178" s="83" t="str">
        <ns0:f>IF(Products!I178="Ready",N(Sales!C178),"")</ns0:f>
      </ns0:c>
      <ns0:c r="H178" s="226"/>
      <ns0:c r="I178" s="226"/>
      <ns0:c r="J178" s="226"/>
      <ns0:c r="K178" s="83" t="str">
        <ns0:f t="shared" si="1">IF(X178&lt;&gt;"Ready","",D178+N(E178)-N(G178)-N(H178)-N(I178)-N(J178))</ns0:f>
      </ns0:c>
      <ns0:c r="L178" s="226"/>
      <ns0:c r="M178" s="83" t="str">
        <ns0:f t="shared" si="2">IF(AND(X178="Ready",ISNUMBER(L178)),L178-K178,"")</ns0:f>
      </ns0:c>
      <ns0:c r="N178" s="85" t="str">
        <ns0:f>IF(X178&lt;&gt;"Ready","",IF(N(E178)&gt;0,(D178*Products!H178+F178)/(D178+E178),Products!H178))</ns0:f>
      </ns0:c>
      <ns0:c r="O178" s="83" t="str">
        <ns0:f>IF(X178="","",IF(X178&lt;&gt;"Ready",X178,IF(NOT(ISNUMBER(Products!E178)),"Set minimum",IF(V178&lt;=Products!E178,"Restock","OK"))))</ns0:f>
      </ns0:c>
      <ns0:c r="P178" s="83" t="str">
        <ns0:f t="shared" si="3"/>
      </ns0:c>
      <ns0:c r="Q178" s="83" t="str">
        <ns0:f>IF(O178&lt;&gt;"Restock","",MAX(0,IF(ISNUMBER(Products!F178),Products!F178,MAX(2*Products!E178,Products!E178+1))-V178))</ns0:f>
      </ns0:c>
      <ns0:c r="R178" s="85" t="str">
        <ns0:f t="shared" si="4"/>
      </ns0:c>
      <ns0:c r="S178" s="85" t="str">
        <ns0:f t="shared" si="5">IF(AND(X178="Ready",ISNUMBER(L178)),L178*N178,"")</ns0:f>
      </ns0:c>
      <ns0:c r="T178" s="85" t="str">
        <ns0:f t="shared" si="6">IF(AND(X178="Ready",ISNUMBER(L178)),MAX(0,-M178)*N178,"")</ns0:f>
      </ns0:c>
      <ns0:c r="U178" s="85" t="str">
        <ns0:f t="shared" si="7"/>
      </ns0:c>
      <ns0:c r="V178" s="83" t="str">
        <ns0:f t="shared" si="8">IF(X178&lt;&gt;"Ready","",IF(ISNUMBER(L178),L178,K178))</ns0:f>
      </ns0:c>
      <ns0:c r="W178" s="85" t="str">
        <ns0:f t="shared" si="9"/>
      </ns0:c>
      <ns0:c r="X178" s="83" t="str">
        <ns0:f>IF(Products!I178="","",IF(Products!I178&lt;&gt;"Ready","Fix Products",IF(COUNTA(E178:F178,H178:J178,L178)&lt;&gt;COUNT(E178:F178,H178:J178,L178),"Numbers only",IF(MIN(E178:F178,H178:J178,L178)&lt;0,"No negatives",IF(AND(N(E178)&gt;0,NOT(ISNUMBER(F178))),"Add purchase total",IF(AND(N(E178)=0,N(F178)&gt;0),"Add received quantity",IF(D178+N(E178)-N(G178)-N(H178)-N(I178)-N(J178)&lt;0,"More out than in stock","Ready")))))))</ns0:f>
      </ns0:c>
      <ns0:c r="Y178" s="85" t="str">
        <ns0:f t="shared" si="10">IF(ISNUMBER(Q178),Q178*N178,"")</ns0:f>
      </ns0:c>
      <ns0:c r="Z178" s="239"/>
    </ns0:row>
    <ns0:row r="179" ht="15.75" customHeight="1">
      <ns0:c r="A179" s="83" t="str">
        <ns0:f>IF(Products!A179="","",Products!A179)</ns0:f>
      </ns0:c>
      <ns0:c r="B179" s="83" t="str">
        <ns0:f>IF(A179="","",Products!B179)</ns0:f>
      </ns0:c>
      <ns0:c r="C179" s="83" t="str">
        <ns0:f>IF(A179="","",Products!C179)</ns0:f>
      </ns0:c>
      <ns0:c r="D179" s="83" t="str">
        <ns0:f>IF(Products!I179="Ready",Products!G179,"")</ns0:f>
      </ns0:c>
      <ns0:c r="E179" s="226"/>
      <ns0:c r="F179" s="227"/>
      <ns0:c r="G179" s="83" t="str">
        <ns0:f>IF(Products!I179="Ready",N(Sales!C179),"")</ns0:f>
      </ns0:c>
      <ns0:c r="H179" s="226"/>
      <ns0:c r="I179" s="226"/>
      <ns0:c r="J179" s="226"/>
      <ns0:c r="K179" s="83" t="str">
        <ns0:f t="shared" si="1">IF(X179&lt;&gt;"Ready","",D179+N(E179)-N(G179)-N(H179)-N(I179)-N(J179))</ns0:f>
      </ns0:c>
      <ns0:c r="L179" s="226"/>
      <ns0:c r="M179" s="83" t="str">
        <ns0:f t="shared" si="2">IF(AND(X179="Ready",ISNUMBER(L179)),L179-K179,"")</ns0:f>
      </ns0:c>
      <ns0:c r="N179" s="85" t="str">
        <ns0:f>IF(X179&lt;&gt;"Ready","",IF(N(E179)&gt;0,(D179*Products!H179+F179)/(D179+E179),Products!H179))</ns0:f>
      </ns0:c>
      <ns0:c r="O179" s="83" t="str">
        <ns0:f>IF(X179="","",IF(X179&lt;&gt;"Ready",X179,IF(NOT(ISNUMBER(Products!E179)),"Set minimum",IF(V179&lt;=Products!E179,"Restock","OK"))))</ns0:f>
      </ns0:c>
      <ns0:c r="P179" s="83" t="str">
        <ns0:f t="shared" si="3"/>
      </ns0:c>
      <ns0:c r="Q179" s="83" t="str">
        <ns0:f>IF(O179&lt;&gt;"Restock","",MAX(0,IF(ISNUMBER(Products!F179),Products!F179,MAX(2*Products!E179,Products!E179+1))-V179))</ns0:f>
      </ns0:c>
      <ns0:c r="R179" s="85" t="str">
        <ns0:f t="shared" si="4"/>
      </ns0:c>
      <ns0:c r="S179" s="85" t="str">
        <ns0:f t="shared" si="5">IF(AND(X179="Ready",ISNUMBER(L179)),L179*N179,"")</ns0:f>
      </ns0:c>
      <ns0:c r="T179" s="85" t="str">
        <ns0:f t="shared" si="6">IF(AND(X179="Ready",ISNUMBER(L179)),MAX(0,-M179)*N179,"")</ns0:f>
      </ns0:c>
      <ns0:c r="U179" s="85" t="str">
        <ns0:f t="shared" si="7"/>
      </ns0:c>
      <ns0:c r="V179" s="83" t="str">
        <ns0:f t="shared" si="8">IF(X179&lt;&gt;"Ready","",IF(ISNUMBER(L179),L179,K179))</ns0:f>
      </ns0:c>
      <ns0:c r="W179" s="85" t="str">
        <ns0:f t="shared" si="9"/>
      </ns0:c>
      <ns0:c r="X179" s="83" t="str">
        <ns0:f>IF(Products!I179="","",IF(Products!I179&lt;&gt;"Ready","Fix Products",IF(COUNTA(E179:F179,H179:J179,L179)&lt;&gt;COUNT(E179:F179,H179:J179,L179),"Numbers only",IF(MIN(E179:F179,H179:J179,L179)&lt;0,"No negatives",IF(AND(N(E179)&gt;0,NOT(ISNUMBER(F179))),"Add purchase total",IF(AND(N(E179)=0,N(F179)&gt;0),"Add received quantity",IF(D179+N(E179)-N(G179)-N(H179)-N(I179)-N(J179)&lt;0,"More out than in stock","Ready")))))))</ns0:f>
      </ns0:c>
      <ns0:c r="Y179" s="85" t="str">
        <ns0:f t="shared" si="10">IF(ISNUMBER(Q179),Q179*N179,"")</ns0:f>
      </ns0:c>
      <ns0:c r="Z179" s="239"/>
    </ns0:row>
    <ns0:row r="180" ht="15.75" customHeight="1">
      <ns0:c r="A180" s="83" t="str">
        <ns0:f>IF(Products!A180="","",Products!A180)</ns0:f>
      </ns0:c>
      <ns0:c r="B180" s="83" t="str">
        <ns0:f>IF(A180="","",Products!B180)</ns0:f>
      </ns0:c>
      <ns0:c r="C180" s="83" t="str">
        <ns0:f>IF(A180="","",Products!C180)</ns0:f>
      </ns0:c>
      <ns0:c r="D180" s="83" t="str">
        <ns0:f>IF(Products!I180="Ready",Products!G180,"")</ns0:f>
      </ns0:c>
      <ns0:c r="E180" s="226"/>
      <ns0:c r="F180" s="227"/>
      <ns0:c r="G180" s="83" t="str">
        <ns0:f>IF(Products!I180="Ready",N(Sales!C180),"")</ns0:f>
      </ns0:c>
      <ns0:c r="H180" s="226"/>
      <ns0:c r="I180" s="226"/>
      <ns0:c r="J180" s="226"/>
      <ns0:c r="K180" s="83" t="str">
        <ns0:f t="shared" si="1">IF(X180&lt;&gt;"Ready","",D180+N(E180)-N(G180)-N(H180)-N(I180)-N(J180))</ns0:f>
      </ns0:c>
      <ns0:c r="L180" s="226"/>
      <ns0:c r="M180" s="83" t="str">
        <ns0:f t="shared" si="2">IF(AND(X180="Ready",ISNUMBER(L180)),L180-K180,"")</ns0:f>
      </ns0:c>
      <ns0:c r="N180" s="85" t="str">
        <ns0:f>IF(X180&lt;&gt;"Ready","",IF(N(E180)&gt;0,(D180*Products!H180+F180)/(D180+E180),Products!H180))</ns0:f>
      </ns0:c>
      <ns0:c r="O180" s="83" t="str">
        <ns0:f>IF(X180="","",IF(X180&lt;&gt;"Ready",X180,IF(NOT(ISNUMBER(Products!E180)),"Set minimum",IF(V180&lt;=Products!E180,"Restock","OK"))))</ns0:f>
      </ns0:c>
      <ns0:c r="P180" s="83" t="str">
        <ns0:f t="shared" si="3"/>
      </ns0:c>
      <ns0:c r="Q180" s="83" t="str">
        <ns0:f>IF(O180&lt;&gt;"Restock","",MAX(0,IF(ISNUMBER(Products!F180),Products!F180,MAX(2*Products!E180,Products!E180+1))-V180))</ns0:f>
      </ns0:c>
      <ns0:c r="R180" s="85" t="str">
        <ns0:f t="shared" si="4"/>
      </ns0:c>
      <ns0:c r="S180" s="85" t="str">
        <ns0:f t="shared" si="5">IF(AND(X180="Ready",ISNUMBER(L180)),L180*N180,"")</ns0:f>
      </ns0:c>
      <ns0:c r="T180" s="85" t="str">
        <ns0:f t="shared" si="6">IF(AND(X180="Ready",ISNUMBER(L180)),MAX(0,-M180)*N180,"")</ns0:f>
      </ns0:c>
      <ns0:c r="U180" s="85" t="str">
        <ns0:f t="shared" si="7"/>
      </ns0:c>
      <ns0:c r="V180" s="83" t="str">
        <ns0:f t="shared" si="8">IF(X180&lt;&gt;"Ready","",IF(ISNUMBER(L180),L180,K180))</ns0:f>
      </ns0:c>
      <ns0:c r="W180" s="85" t="str">
        <ns0:f t="shared" si="9"/>
      </ns0:c>
      <ns0:c r="X180" s="83" t="str">
        <ns0:f>IF(Products!I180="","",IF(Products!I180&lt;&gt;"Ready","Fix Products",IF(COUNTA(E180:F180,H180:J180,L180)&lt;&gt;COUNT(E180:F180,H180:J180,L180),"Numbers only",IF(MIN(E180:F180,H180:J180,L180)&lt;0,"No negatives",IF(AND(N(E180)&gt;0,NOT(ISNUMBER(F180))),"Add purchase total",IF(AND(N(E180)=0,N(F180)&gt;0),"Add received quantity",IF(D180+N(E180)-N(G180)-N(H180)-N(I180)-N(J180)&lt;0,"More out than in stock","Ready")))))))</ns0:f>
      </ns0:c>
      <ns0:c r="Y180" s="85" t="str">
        <ns0:f t="shared" si="10">IF(ISNUMBER(Q180),Q180*N180,"")</ns0:f>
      </ns0:c>
      <ns0:c r="Z180" s="239"/>
    </ns0:row>
    <ns0:row r="181" ht="15.75" customHeight="1">
      <ns0:c r="A181" s="83" t="str">
        <ns0:f>IF(Products!A181="","",Products!A181)</ns0:f>
      </ns0:c>
      <ns0:c r="B181" s="83" t="str">
        <ns0:f>IF(A181="","",Products!B181)</ns0:f>
      </ns0:c>
      <ns0:c r="C181" s="83" t="str">
        <ns0:f>IF(A181="","",Products!C181)</ns0:f>
      </ns0:c>
      <ns0:c r="D181" s="83" t="str">
        <ns0:f>IF(Products!I181="Ready",Products!G181,"")</ns0:f>
      </ns0:c>
      <ns0:c r="E181" s="226"/>
      <ns0:c r="F181" s="227"/>
      <ns0:c r="G181" s="83" t="str">
        <ns0:f>IF(Products!I181="Ready",N(Sales!C181),"")</ns0:f>
      </ns0:c>
      <ns0:c r="H181" s="226"/>
      <ns0:c r="I181" s="226"/>
      <ns0:c r="J181" s="226"/>
      <ns0:c r="K181" s="83" t="str">
        <ns0:f t="shared" si="1">IF(X181&lt;&gt;"Ready","",D181+N(E181)-N(G181)-N(H181)-N(I181)-N(J181))</ns0:f>
      </ns0:c>
      <ns0:c r="L181" s="226"/>
      <ns0:c r="M181" s="83" t="str">
        <ns0:f t="shared" si="2">IF(AND(X181="Ready",ISNUMBER(L181)),L181-K181,"")</ns0:f>
      </ns0:c>
      <ns0:c r="N181" s="85" t="str">
        <ns0:f>IF(X181&lt;&gt;"Ready","",IF(N(E181)&gt;0,(D181*Products!H181+F181)/(D181+E181),Products!H181))</ns0:f>
      </ns0:c>
      <ns0:c r="O181" s="83" t="str">
        <ns0:f>IF(X181="","",IF(X181&lt;&gt;"Ready",X181,IF(NOT(ISNUMBER(Products!E181)),"Set minimum",IF(V181&lt;=Products!E181,"Restock","OK"))))</ns0:f>
      </ns0:c>
      <ns0:c r="P181" s="83" t="str">
        <ns0:f t="shared" si="3"/>
      </ns0:c>
      <ns0:c r="Q181" s="83" t="str">
        <ns0:f>IF(O181&lt;&gt;"Restock","",MAX(0,IF(ISNUMBER(Products!F181),Products!F181,MAX(2*Products!E181,Products!E181+1))-V181))</ns0:f>
      </ns0:c>
      <ns0:c r="R181" s="85" t="str">
        <ns0:f t="shared" si="4"/>
      </ns0:c>
      <ns0:c r="S181" s="85" t="str">
        <ns0:f t="shared" si="5">IF(AND(X181="Ready",ISNUMBER(L181)),L181*N181,"")</ns0:f>
      </ns0:c>
      <ns0:c r="T181" s="85" t="str">
        <ns0:f t="shared" si="6">IF(AND(X181="Ready",ISNUMBER(L181)),MAX(0,-M181)*N181,"")</ns0:f>
      </ns0:c>
      <ns0:c r="U181" s="85" t="str">
        <ns0:f t="shared" si="7"/>
      </ns0:c>
      <ns0:c r="V181" s="83" t="str">
        <ns0:f t="shared" si="8">IF(X181&lt;&gt;"Ready","",IF(ISNUMBER(L181),L181,K181))</ns0:f>
      </ns0:c>
      <ns0:c r="W181" s="85" t="str">
        <ns0:f t="shared" si="9"/>
      </ns0:c>
      <ns0:c r="X181" s="83" t="str">
        <ns0:f>IF(Products!I181="","",IF(Products!I181&lt;&gt;"Ready","Fix Products",IF(COUNTA(E181:F181,H181:J181,L181)&lt;&gt;COUNT(E181:F181,H181:J181,L181),"Numbers only",IF(MIN(E181:F181,H181:J181,L181)&lt;0,"No negatives",IF(AND(N(E181)&gt;0,NOT(ISNUMBER(F181))),"Add purchase total",IF(AND(N(E181)=0,N(F181)&gt;0),"Add received quantity",IF(D181+N(E181)-N(G181)-N(H181)-N(I181)-N(J181)&lt;0,"More out than in stock","Ready")))))))</ns0:f>
      </ns0:c>
      <ns0:c r="Y181" s="85" t="str">
        <ns0:f t="shared" si="10">IF(ISNUMBER(Q181),Q181*N181,"")</ns0:f>
      </ns0:c>
      <ns0:c r="Z181" s="239"/>
    </ns0:row>
    <ns0:row r="182" ht="15.75" customHeight="1">
      <ns0:c r="A182" s="83" t="str">
        <ns0:f>IF(Products!A182="","",Products!A182)</ns0:f>
      </ns0:c>
      <ns0:c r="B182" s="83" t="str">
        <ns0:f>IF(A182="","",Products!B182)</ns0:f>
      </ns0:c>
      <ns0:c r="C182" s="83" t="str">
        <ns0:f>IF(A182="","",Products!C182)</ns0:f>
      </ns0:c>
      <ns0:c r="D182" s="83" t="str">
        <ns0:f>IF(Products!I182="Ready",Products!G182,"")</ns0:f>
      </ns0:c>
      <ns0:c r="E182" s="226"/>
      <ns0:c r="F182" s="227"/>
      <ns0:c r="G182" s="83" t="str">
        <ns0:f>IF(Products!I182="Ready",N(Sales!C182),"")</ns0:f>
      </ns0:c>
      <ns0:c r="H182" s="226"/>
      <ns0:c r="I182" s="226"/>
      <ns0:c r="J182" s="226"/>
      <ns0:c r="K182" s="83" t="str">
        <ns0:f t="shared" si="1">IF(X182&lt;&gt;"Ready","",D182+N(E182)-N(G182)-N(H182)-N(I182)-N(J182))</ns0:f>
      </ns0:c>
      <ns0:c r="L182" s="226"/>
      <ns0:c r="M182" s="83" t="str">
        <ns0:f t="shared" si="2">IF(AND(X182="Ready",ISNUMBER(L182)),L182-K182,"")</ns0:f>
      </ns0:c>
      <ns0:c r="N182" s="85" t="str">
        <ns0:f>IF(X182&lt;&gt;"Ready","",IF(N(E182)&gt;0,(D182*Products!H182+F182)/(D182+E182),Products!H182))</ns0:f>
      </ns0:c>
      <ns0:c r="O182" s="83" t="str">
        <ns0:f>IF(X182="","",IF(X182&lt;&gt;"Ready",X182,IF(NOT(ISNUMBER(Products!E182)),"Set minimum",IF(V182&lt;=Products!E182,"Restock","OK"))))</ns0:f>
      </ns0:c>
      <ns0:c r="P182" s="83" t="str">
        <ns0:f t="shared" si="3"/>
      </ns0:c>
      <ns0:c r="Q182" s="83" t="str">
        <ns0:f>IF(O182&lt;&gt;"Restock","",MAX(0,IF(ISNUMBER(Products!F182),Products!F182,MAX(2*Products!E182,Products!E182+1))-V182))</ns0:f>
      </ns0:c>
      <ns0:c r="R182" s="85" t="str">
        <ns0:f t="shared" si="4"/>
      </ns0:c>
      <ns0:c r="S182" s="85" t="str">
        <ns0:f t="shared" si="5">IF(AND(X182="Ready",ISNUMBER(L182)),L182*N182,"")</ns0:f>
      </ns0:c>
      <ns0:c r="T182" s="85" t="str">
        <ns0:f t="shared" si="6">IF(AND(X182="Ready",ISNUMBER(L182)),MAX(0,-M182)*N182,"")</ns0:f>
      </ns0:c>
      <ns0:c r="U182" s="85" t="str">
        <ns0:f t="shared" si="7"/>
      </ns0:c>
      <ns0:c r="V182" s="83" t="str">
        <ns0:f t="shared" si="8">IF(X182&lt;&gt;"Ready","",IF(ISNUMBER(L182),L182,K182))</ns0:f>
      </ns0:c>
      <ns0:c r="W182" s="85" t="str">
        <ns0:f t="shared" si="9"/>
      </ns0:c>
      <ns0:c r="X182" s="83" t="str">
        <ns0:f>IF(Products!I182="","",IF(Products!I182&lt;&gt;"Ready","Fix Products",IF(COUNTA(E182:F182,H182:J182,L182)&lt;&gt;COUNT(E182:F182,H182:J182,L182),"Numbers only",IF(MIN(E182:F182,H182:J182,L182)&lt;0,"No negatives",IF(AND(N(E182)&gt;0,NOT(ISNUMBER(F182))),"Add purchase total",IF(AND(N(E182)=0,N(F182)&gt;0),"Add received quantity",IF(D182+N(E182)-N(G182)-N(H182)-N(I182)-N(J182)&lt;0,"More out than in stock","Ready")))))))</ns0:f>
      </ns0:c>
      <ns0:c r="Y182" s="85" t="str">
        <ns0:f t="shared" si="10">IF(ISNUMBER(Q182),Q182*N182,"")</ns0:f>
      </ns0:c>
      <ns0:c r="Z182" s="239"/>
    </ns0:row>
    <ns0:row r="183" ht="15.75" customHeight="1">
      <ns0:c r="A183" s="83" t="str">
        <ns0:f>IF(Products!A183="","",Products!A183)</ns0:f>
      </ns0:c>
      <ns0:c r="B183" s="83" t="str">
        <ns0:f>IF(A183="","",Products!B183)</ns0:f>
      </ns0:c>
      <ns0:c r="C183" s="83" t="str">
        <ns0:f>IF(A183="","",Products!C183)</ns0:f>
      </ns0:c>
      <ns0:c r="D183" s="83" t="str">
        <ns0:f>IF(Products!I183="Ready",Products!G183,"")</ns0:f>
      </ns0:c>
      <ns0:c r="E183" s="226"/>
      <ns0:c r="F183" s="227"/>
      <ns0:c r="G183" s="83" t="str">
        <ns0:f>IF(Products!I183="Ready",N(Sales!C183),"")</ns0:f>
      </ns0:c>
      <ns0:c r="H183" s="226"/>
      <ns0:c r="I183" s="226"/>
      <ns0:c r="J183" s="226"/>
      <ns0:c r="K183" s="83" t="str">
        <ns0:f t="shared" si="1">IF(X183&lt;&gt;"Ready","",D183+N(E183)-N(G183)-N(H183)-N(I183)-N(J183))</ns0:f>
      </ns0:c>
      <ns0:c r="L183" s="226"/>
      <ns0:c r="M183" s="83" t="str">
        <ns0:f t="shared" si="2">IF(AND(X183="Ready",ISNUMBER(L183)),L183-K183,"")</ns0:f>
      </ns0:c>
      <ns0:c r="N183" s="85" t="str">
        <ns0:f>IF(X183&lt;&gt;"Ready","",IF(N(E183)&gt;0,(D183*Products!H183+F183)/(D183+E183),Products!H183))</ns0:f>
      </ns0:c>
      <ns0:c r="O183" s="83" t="str">
        <ns0:f>IF(X183="","",IF(X183&lt;&gt;"Ready",X183,IF(NOT(ISNUMBER(Products!E183)),"Set minimum",IF(V183&lt;=Products!E183,"Restock","OK"))))</ns0:f>
      </ns0:c>
      <ns0:c r="P183" s="83" t="str">
        <ns0:f t="shared" si="3"/>
      </ns0:c>
      <ns0:c r="Q183" s="83" t="str">
        <ns0:f>IF(O183&lt;&gt;"Restock","",MAX(0,IF(ISNUMBER(Products!F183),Products!F183,MAX(2*Products!E183,Products!E183+1))-V183))</ns0:f>
      </ns0:c>
      <ns0:c r="R183" s="85" t="str">
        <ns0:f t="shared" si="4"/>
      </ns0:c>
      <ns0:c r="S183" s="85" t="str">
        <ns0:f t="shared" si="5">IF(AND(X183="Ready",ISNUMBER(L183)),L183*N183,"")</ns0:f>
      </ns0:c>
      <ns0:c r="T183" s="85" t="str">
        <ns0:f t="shared" si="6">IF(AND(X183="Ready",ISNUMBER(L183)),MAX(0,-M183)*N183,"")</ns0:f>
      </ns0:c>
      <ns0:c r="U183" s="85" t="str">
        <ns0:f t="shared" si="7"/>
      </ns0:c>
      <ns0:c r="V183" s="83" t="str">
        <ns0:f t="shared" si="8">IF(X183&lt;&gt;"Ready","",IF(ISNUMBER(L183),L183,K183))</ns0:f>
      </ns0:c>
      <ns0:c r="W183" s="85" t="str">
        <ns0:f t="shared" si="9"/>
      </ns0:c>
      <ns0:c r="X183" s="83" t="str">
        <ns0:f>IF(Products!I183="","",IF(Products!I183&lt;&gt;"Ready","Fix Products",IF(COUNTA(E183:F183,H183:J183,L183)&lt;&gt;COUNT(E183:F183,H183:J183,L183),"Numbers only",IF(MIN(E183:F183,H183:J183,L183)&lt;0,"No negatives",IF(AND(N(E183)&gt;0,NOT(ISNUMBER(F183))),"Add purchase total",IF(AND(N(E183)=0,N(F183)&gt;0),"Add received quantity",IF(D183+N(E183)-N(G183)-N(H183)-N(I183)-N(J183)&lt;0,"More out than in stock","Ready")))))))</ns0:f>
      </ns0:c>
      <ns0:c r="Y183" s="85" t="str">
        <ns0:f t="shared" si="10">IF(ISNUMBER(Q183),Q183*N183,"")</ns0:f>
      </ns0:c>
      <ns0:c r="Z183" s="239"/>
    </ns0:row>
    <ns0:row r="184" ht="15.75" customHeight="1">
      <ns0:c r="A184" s="83" t="str">
        <ns0:f>IF(Products!A184="","",Products!A184)</ns0:f>
      </ns0:c>
      <ns0:c r="B184" s="83" t="str">
        <ns0:f>IF(A184="","",Products!B184)</ns0:f>
      </ns0:c>
      <ns0:c r="C184" s="83" t="str">
        <ns0:f>IF(A184="","",Products!C184)</ns0:f>
      </ns0:c>
      <ns0:c r="D184" s="83" t="str">
        <ns0:f>IF(Products!I184="Ready",Products!G184,"")</ns0:f>
      </ns0:c>
      <ns0:c r="E184" s="226"/>
      <ns0:c r="F184" s="227"/>
      <ns0:c r="G184" s="83" t="str">
        <ns0:f>IF(Products!I184="Ready",N(Sales!C184),"")</ns0:f>
      </ns0:c>
      <ns0:c r="H184" s="226"/>
      <ns0:c r="I184" s="226"/>
      <ns0:c r="J184" s="226"/>
      <ns0:c r="K184" s="83" t="str">
        <ns0:f t="shared" si="1">IF(X184&lt;&gt;"Ready","",D184+N(E184)-N(G184)-N(H184)-N(I184)-N(J184))</ns0:f>
      </ns0:c>
      <ns0:c r="L184" s="226"/>
      <ns0:c r="M184" s="83" t="str">
        <ns0:f t="shared" si="2">IF(AND(X184="Ready",ISNUMBER(L184)),L184-K184,"")</ns0:f>
      </ns0:c>
      <ns0:c r="N184" s="85" t="str">
        <ns0:f>IF(X184&lt;&gt;"Ready","",IF(N(E184)&gt;0,(D184*Products!H184+F184)/(D184+E184),Products!H184))</ns0:f>
      </ns0:c>
      <ns0:c r="O184" s="83" t="str">
        <ns0:f>IF(X184="","",IF(X184&lt;&gt;"Ready",X184,IF(NOT(ISNUMBER(Products!E184)),"Set minimum",IF(V184&lt;=Products!E184,"Restock","OK"))))</ns0:f>
      </ns0:c>
      <ns0:c r="P184" s="83" t="str">
        <ns0:f t="shared" si="3"/>
      </ns0:c>
      <ns0:c r="Q184" s="83" t="str">
        <ns0:f>IF(O184&lt;&gt;"Restock","",MAX(0,IF(ISNUMBER(Products!F184),Products!F184,MAX(2*Products!E184,Products!E184+1))-V184))</ns0:f>
      </ns0:c>
      <ns0:c r="R184" s="85" t="str">
        <ns0:f t="shared" si="4"/>
      </ns0:c>
      <ns0:c r="S184" s="85" t="str">
        <ns0:f t="shared" si="5">IF(AND(X184="Ready",ISNUMBER(L184)),L184*N184,"")</ns0:f>
      </ns0:c>
      <ns0:c r="T184" s="85" t="str">
        <ns0:f t="shared" si="6">IF(AND(X184="Ready",ISNUMBER(L184)),MAX(0,-M184)*N184,"")</ns0:f>
      </ns0:c>
      <ns0:c r="U184" s="85" t="str">
        <ns0:f t="shared" si="7"/>
      </ns0:c>
      <ns0:c r="V184" s="83" t="str">
        <ns0:f t="shared" si="8">IF(X184&lt;&gt;"Ready","",IF(ISNUMBER(L184),L184,K184))</ns0:f>
      </ns0:c>
      <ns0:c r="W184" s="85" t="str">
        <ns0:f t="shared" si="9"/>
      </ns0:c>
      <ns0:c r="X184" s="83" t="str">
        <ns0:f>IF(Products!I184="","",IF(Products!I184&lt;&gt;"Ready","Fix Products",IF(COUNTA(E184:F184,H184:J184,L184)&lt;&gt;COUNT(E184:F184,H184:J184,L184),"Numbers only",IF(MIN(E184:F184,H184:J184,L184)&lt;0,"No negatives",IF(AND(N(E184)&gt;0,NOT(ISNUMBER(F184))),"Add purchase total",IF(AND(N(E184)=0,N(F184)&gt;0),"Add received quantity",IF(D184+N(E184)-N(G184)-N(H184)-N(I184)-N(J184)&lt;0,"More out than in stock","Ready")))))))</ns0:f>
      </ns0:c>
      <ns0:c r="Y184" s="85" t="str">
        <ns0:f t="shared" si="10">IF(ISNUMBER(Q184),Q184*N184,"")</ns0:f>
      </ns0:c>
      <ns0:c r="Z184" s="239"/>
    </ns0:row>
    <ns0:row r="185" ht="15.75" customHeight="1">
      <ns0:c r="A185" s="83" t="str">
        <ns0:f>IF(Products!A185="","",Products!A185)</ns0:f>
      </ns0:c>
      <ns0:c r="B185" s="83" t="str">
        <ns0:f>IF(A185="","",Products!B185)</ns0:f>
      </ns0:c>
      <ns0:c r="C185" s="83" t="str">
        <ns0:f>IF(A185="","",Products!C185)</ns0:f>
      </ns0:c>
      <ns0:c r="D185" s="83" t="str">
        <ns0:f>IF(Products!I185="Ready",Products!G185,"")</ns0:f>
      </ns0:c>
      <ns0:c r="E185" s="226"/>
      <ns0:c r="F185" s="227"/>
      <ns0:c r="G185" s="83" t="str">
        <ns0:f>IF(Products!I185="Ready",N(Sales!C185),"")</ns0:f>
      </ns0:c>
      <ns0:c r="H185" s="226"/>
      <ns0:c r="I185" s="226"/>
      <ns0:c r="J185" s="226"/>
      <ns0:c r="K185" s="83" t="str">
        <ns0:f t="shared" si="1">IF(X185&lt;&gt;"Ready","",D185+N(E185)-N(G185)-N(H185)-N(I185)-N(J185))</ns0:f>
      </ns0:c>
      <ns0:c r="L185" s="226"/>
      <ns0:c r="M185" s="83" t="str">
        <ns0:f t="shared" si="2">IF(AND(X185="Ready",ISNUMBER(L185)),L185-K185,"")</ns0:f>
      </ns0:c>
      <ns0:c r="N185" s="85" t="str">
        <ns0:f>IF(X185&lt;&gt;"Ready","",IF(N(E185)&gt;0,(D185*Products!H185+F185)/(D185+E185),Products!H185))</ns0:f>
      </ns0:c>
      <ns0:c r="O185" s="83" t="str">
        <ns0:f>IF(X185="","",IF(X185&lt;&gt;"Ready",X185,IF(NOT(ISNUMBER(Products!E185)),"Set minimum",IF(V185&lt;=Products!E185,"Restock","OK"))))</ns0:f>
      </ns0:c>
      <ns0:c r="P185" s="83" t="str">
        <ns0:f t="shared" si="3"/>
      </ns0:c>
      <ns0:c r="Q185" s="83" t="str">
        <ns0:f>IF(O185&lt;&gt;"Restock","",MAX(0,IF(ISNUMBER(Products!F185),Products!F185,MAX(2*Products!E185,Products!E185+1))-V185))</ns0:f>
      </ns0:c>
      <ns0:c r="R185" s="85" t="str">
        <ns0:f t="shared" si="4"/>
      </ns0:c>
      <ns0:c r="S185" s="85" t="str">
        <ns0:f t="shared" si="5">IF(AND(X185="Ready",ISNUMBER(L185)),L185*N185,"")</ns0:f>
      </ns0:c>
      <ns0:c r="T185" s="85" t="str">
        <ns0:f t="shared" si="6">IF(AND(X185="Ready",ISNUMBER(L185)),MAX(0,-M185)*N185,"")</ns0:f>
      </ns0:c>
      <ns0:c r="U185" s="85" t="str">
        <ns0:f t="shared" si="7"/>
      </ns0:c>
      <ns0:c r="V185" s="83" t="str">
        <ns0:f t="shared" si="8">IF(X185&lt;&gt;"Ready","",IF(ISNUMBER(L185),L185,K185))</ns0:f>
      </ns0:c>
      <ns0:c r="W185" s="85" t="str">
        <ns0:f t="shared" si="9"/>
      </ns0:c>
      <ns0:c r="X185" s="83" t="str">
        <ns0:f>IF(Products!I185="","",IF(Products!I185&lt;&gt;"Ready","Fix Products",IF(COUNTA(E185:F185,H185:J185,L185)&lt;&gt;COUNT(E185:F185,H185:J185,L185),"Numbers only",IF(MIN(E185:F185,H185:J185,L185)&lt;0,"No negatives",IF(AND(N(E185)&gt;0,NOT(ISNUMBER(F185))),"Add purchase total",IF(AND(N(E185)=0,N(F185)&gt;0),"Add received quantity",IF(D185+N(E185)-N(G185)-N(H185)-N(I185)-N(J185)&lt;0,"More out than in stock","Ready")))))))</ns0:f>
      </ns0:c>
      <ns0:c r="Y185" s="85" t="str">
        <ns0:f t="shared" si="10">IF(ISNUMBER(Q185),Q185*N185,"")</ns0:f>
      </ns0:c>
      <ns0:c r="Z185" s="239"/>
    </ns0:row>
    <ns0:row r="186" ht="15.75" customHeight="1">
      <ns0:c r="A186" s="83" t="str">
        <ns0:f>IF(Products!A186="","",Products!A186)</ns0:f>
      </ns0:c>
      <ns0:c r="B186" s="83" t="str">
        <ns0:f>IF(A186="","",Products!B186)</ns0:f>
      </ns0:c>
      <ns0:c r="C186" s="83" t="str">
        <ns0:f>IF(A186="","",Products!C186)</ns0:f>
      </ns0:c>
      <ns0:c r="D186" s="83" t="str">
        <ns0:f>IF(Products!I186="Ready",Products!G186,"")</ns0:f>
      </ns0:c>
      <ns0:c r="E186" s="226"/>
      <ns0:c r="F186" s="227"/>
      <ns0:c r="G186" s="83" t="str">
        <ns0:f>IF(Products!I186="Ready",N(Sales!C186),"")</ns0:f>
      </ns0:c>
      <ns0:c r="H186" s="226"/>
      <ns0:c r="I186" s="226"/>
      <ns0:c r="J186" s="226"/>
      <ns0:c r="K186" s="83" t="str">
        <ns0:f t="shared" si="1">IF(X186&lt;&gt;"Ready","",D186+N(E186)-N(G186)-N(H186)-N(I186)-N(J186))</ns0:f>
      </ns0:c>
      <ns0:c r="L186" s="226"/>
      <ns0:c r="M186" s="83" t="str">
        <ns0:f t="shared" si="2">IF(AND(X186="Ready",ISNUMBER(L186)),L186-K186,"")</ns0:f>
      </ns0:c>
      <ns0:c r="N186" s="85" t="str">
        <ns0:f>IF(X186&lt;&gt;"Ready","",IF(N(E186)&gt;0,(D186*Products!H186+F186)/(D186+E186),Products!H186))</ns0:f>
      </ns0:c>
      <ns0:c r="O186" s="83" t="str">
        <ns0:f>IF(X186="","",IF(X186&lt;&gt;"Ready",X186,IF(NOT(ISNUMBER(Products!E186)),"Set minimum",IF(V186&lt;=Products!E186,"Restock","OK"))))</ns0:f>
      </ns0:c>
      <ns0:c r="P186" s="83" t="str">
        <ns0:f t="shared" si="3"/>
      </ns0:c>
      <ns0:c r="Q186" s="83" t="str">
        <ns0:f>IF(O186&lt;&gt;"Restock","",MAX(0,IF(ISNUMBER(Products!F186),Products!F186,MAX(2*Products!E186,Products!E186+1))-V186))</ns0:f>
      </ns0:c>
      <ns0:c r="R186" s="85" t="str">
        <ns0:f t="shared" si="4"/>
      </ns0:c>
      <ns0:c r="S186" s="85" t="str">
        <ns0:f t="shared" si="5">IF(AND(X186="Ready",ISNUMBER(L186)),L186*N186,"")</ns0:f>
      </ns0:c>
      <ns0:c r="T186" s="85" t="str">
        <ns0:f t="shared" si="6">IF(AND(X186="Ready",ISNUMBER(L186)),MAX(0,-M186)*N186,"")</ns0:f>
      </ns0:c>
      <ns0:c r="U186" s="85" t="str">
        <ns0:f t="shared" si="7"/>
      </ns0:c>
      <ns0:c r="V186" s="83" t="str">
        <ns0:f t="shared" si="8">IF(X186&lt;&gt;"Ready","",IF(ISNUMBER(L186),L186,K186))</ns0:f>
      </ns0:c>
      <ns0:c r="W186" s="85" t="str">
        <ns0:f t="shared" si="9"/>
      </ns0:c>
      <ns0:c r="X186" s="83" t="str">
        <ns0:f>IF(Products!I186="","",IF(Products!I186&lt;&gt;"Ready","Fix Products",IF(COUNTA(E186:F186,H186:J186,L186)&lt;&gt;COUNT(E186:F186,H186:J186,L186),"Numbers only",IF(MIN(E186:F186,H186:J186,L186)&lt;0,"No negatives",IF(AND(N(E186)&gt;0,NOT(ISNUMBER(F186))),"Add purchase total",IF(AND(N(E186)=0,N(F186)&gt;0),"Add received quantity",IF(D186+N(E186)-N(G186)-N(H186)-N(I186)-N(J186)&lt;0,"More out than in stock","Ready")))))))</ns0:f>
      </ns0:c>
      <ns0:c r="Y186" s="85" t="str">
        <ns0:f t="shared" si="10">IF(ISNUMBER(Q186),Q186*N186,"")</ns0:f>
      </ns0:c>
      <ns0:c r="Z186" s="239"/>
    </ns0:row>
    <ns0:row r="187" ht="15.75" customHeight="1">
      <ns0:c r="A187" s="83" t="str">
        <ns0:f>IF(Products!A187="","",Products!A187)</ns0:f>
      </ns0:c>
      <ns0:c r="B187" s="83" t="str">
        <ns0:f>IF(A187="","",Products!B187)</ns0:f>
      </ns0:c>
      <ns0:c r="C187" s="83" t="str">
        <ns0:f>IF(A187="","",Products!C187)</ns0:f>
      </ns0:c>
      <ns0:c r="D187" s="83" t="str">
        <ns0:f>IF(Products!I187="Ready",Products!G187,"")</ns0:f>
      </ns0:c>
      <ns0:c r="E187" s="226"/>
      <ns0:c r="F187" s="227"/>
      <ns0:c r="G187" s="83" t="str">
        <ns0:f>IF(Products!I187="Ready",N(Sales!C187),"")</ns0:f>
      </ns0:c>
      <ns0:c r="H187" s="226"/>
      <ns0:c r="I187" s="226"/>
      <ns0:c r="J187" s="226"/>
      <ns0:c r="K187" s="83" t="str">
        <ns0:f t="shared" si="1">IF(X187&lt;&gt;"Ready","",D187+N(E187)-N(G187)-N(H187)-N(I187)-N(J187))</ns0:f>
      </ns0:c>
      <ns0:c r="L187" s="226"/>
      <ns0:c r="M187" s="83" t="str">
        <ns0:f t="shared" si="2">IF(AND(X187="Ready",ISNUMBER(L187)),L187-K187,"")</ns0:f>
      </ns0:c>
      <ns0:c r="N187" s="85" t="str">
        <ns0:f>IF(X187&lt;&gt;"Ready","",IF(N(E187)&gt;0,(D187*Products!H187+F187)/(D187+E187),Products!H187))</ns0:f>
      </ns0:c>
      <ns0:c r="O187" s="83" t="str">
        <ns0:f>IF(X187="","",IF(X187&lt;&gt;"Ready",X187,IF(NOT(ISNUMBER(Products!E187)),"Set minimum",IF(V187&lt;=Products!E187,"Restock","OK"))))</ns0:f>
      </ns0:c>
      <ns0:c r="P187" s="83" t="str">
        <ns0:f t="shared" si="3"/>
      </ns0:c>
      <ns0:c r="Q187" s="83" t="str">
        <ns0:f>IF(O187&lt;&gt;"Restock","",MAX(0,IF(ISNUMBER(Products!F187),Products!F187,MAX(2*Products!E187,Products!E187+1))-V187))</ns0:f>
      </ns0:c>
      <ns0:c r="R187" s="85" t="str">
        <ns0:f t="shared" si="4"/>
      </ns0:c>
      <ns0:c r="S187" s="85" t="str">
        <ns0:f t="shared" si="5">IF(AND(X187="Ready",ISNUMBER(L187)),L187*N187,"")</ns0:f>
      </ns0:c>
      <ns0:c r="T187" s="85" t="str">
        <ns0:f t="shared" si="6">IF(AND(X187="Ready",ISNUMBER(L187)),MAX(0,-M187)*N187,"")</ns0:f>
      </ns0:c>
      <ns0:c r="U187" s="85" t="str">
        <ns0:f t="shared" si="7"/>
      </ns0:c>
      <ns0:c r="V187" s="83" t="str">
        <ns0:f t="shared" si="8">IF(X187&lt;&gt;"Ready","",IF(ISNUMBER(L187),L187,K187))</ns0:f>
      </ns0:c>
      <ns0:c r="W187" s="85" t="str">
        <ns0:f t="shared" si="9"/>
      </ns0:c>
      <ns0:c r="X187" s="83" t="str">
        <ns0:f>IF(Products!I187="","",IF(Products!I187&lt;&gt;"Ready","Fix Products",IF(COUNTA(E187:F187,H187:J187,L187)&lt;&gt;COUNT(E187:F187,H187:J187,L187),"Numbers only",IF(MIN(E187:F187,H187:J187,L187)&lt;0,"No negatives",IF(AND(N(E187)&gt;0,NOT(ISNUMBER(F187))),"Add purchase total",IF(AND(N(E187)=0,N(F187)&gt;0),"Add received quantity",IF(D187+N(E187)-N(G187)-N(H187)-N(I187)-N(J187)&lt;0,"More out than in stock","Ready")))))))</ns0:f>
      </ns0:c>
      <ns0:c r="Y187" s="85" t="str">
        <ns0:f t="shared" si="10">IF(ISNUMBER(Q187),Q187*N187,"")</ns0:f>
      </ns0:c>
      <ns0:c r="Z187" s="239"/>
    </ns0:row>
    <ns0:row r="188" ht="15.75" customHeight="1">
      <ns0:c r="A188" s="83" t="str">
        <ns0:f>IF(Products!A188="","",Products!A188)</ns0:f>
      </ns0:c>
      <ns0:c r="B188" s="83" t="str">
        <ns0:f>IF(A188="","",Products!B188)</ns0:f>
      </ns0:c>
      <ns0:c r="C188" s="83" t="str">
        <ns0:f>IF(A188="","",Products!C188)</ns0:f>
      </ns0:c>
      <ns0:c r="D188" s="83" t="str">
        <ns0:f>IF(Products!I188="Ready",Products!G188,"")</ns0:f>
      </ns0:c>
      <ns0:c r="E188" s="226"/>
      <ns0:c r="F188" s="227"/>
      <ns0:c r="G188" s="83" t="str">
        <ns0:f>IF(Products!I188="Ready",N(Sales!C188),"")</ns0:f>
      </ns0:c>
      <ns0:c r="H188" s="226"/>
      <ns0:c r="I188" s="226"/>
      <ns0:c r="J188" s="226"/>
      <ns0:c r="K188" s="83" t="str">
        <ns0:f t="shared" si="1">IF(X188&lt;&gt;"Ready","",D188+N(E188)-N(G188)-N(H188)-N(I188)-N(J188))</ns0:f>
      </ns0:c>
      <ns0:c r="L188" s="226"/>
      <ns0:c r="M188" s="83" t="str">
        <ns0:f t="shared" si="2">IF(AND(X188="Ready",ISNUMBER(L188)),L188-K188,"")</ns0:f>
      </ns0:c>
      <ns0:c r="N188" s="85" t="str">
        <ns0:f>IF(X188&lt;&gt;"Ready","",IF(N(E188)&gt;0,(D188*Products!H188+F188)/(D188+E188),Products!H188))</ns0:f>
      </ns0:c>
      <ns0:c r="O188" s="83" t="str">
        <ns0:f>IF(X188="","",IF(X188&lt;&gt;"Ready",X188,IF(NOT(ISNUMBER(Products!E188)),"Set minimum",IF(V188&lt;=Products!E188,"Restock","OK"))))</ns0:f>
      </ns0:c>
      <ns0:c r="P188" s="83" t="str">
        <ns0:f t="shared" si="3"/>
      </ns0:c>
      <ns0:c r="Q188" s="83" t="str">
        <ns0:f>IF(O188&lt;&gt;"Restock","",MAX(0,IF(ISNUMBER(Products!F188),Products!F188,MAX(2*Products!E188,Products!E188+1))-V188))</ns0:f>
      </ns0:c>
      <ns0:c r="R188" s="85" t="str">
        <ns0:f t="shared" si="4"/>
      </ns0:c>
      <ns0:c r="S188" s="85" t="str">
        <ns0:f t="shared" si="5">IF(AND(X188="Ready",ISNUMBER(L188)),L188*N188,"")</ns0:f>
      </ns0:c>
      <ns0:c r="T188" s="85" t="str">
        <ns0:f t="shared" si="6">IF(AND(X188="Ready",ISNUMBER(L188)),MAX(0,-M188)*N188,"")</ns0:f>
      </ns0:c>
      <ns0:c r="U188" s="85" t="str">
        <ns0:f t="shared" si="7"/>
      </ns0:c>
      <ns0:c r="V188" s="83" t="str">
        <ns0:f t="shared" si="8">IF(X188&lt;&gt;"Ready","",IF(ISNUMBER(L188),L188,K188))</ns0:f>
      </ns0:c>
      <ns0:c r="W188" s="85" t="str">
        <ns0:f t="shared" si="9"/>
      </ns0:c>
      <ns0:c r="X188" s="83" t="str">
        <ns0:f>IF(Products!I188="","",IF(Products!I188&lt;&gt;"Ready","Fix Products",IF(COUNTA(E188:F188,H188:J188,L188)&lt;&gt;COUNT(E188:F188,H188:J188,L188),"Numbers only",IF(MIN(E188:F188,H188:J188,L188)&lt;0,"No negatives",IF(AND(N(E188)&gt;0,NOT(ISNUMBER(F188))),"Add purchase total",IF(AND(N(E188)=0,N(F188)&gt;0),"Add received quantity",IF(D188+N(E188)-N(G188)-N(H188)-N(I188)-N(J188)&lt;0,"More out than in stock","Ready")))))))</ns0:f>
      </ns0:c>
      <ns0:c r="Y188" s="85" t="str">
        <ns0:f t="shared" si="10">IF(ISNUMBER(Q188),Q188*N188,"")</ns0:f>
      </ns0:c>
      <ns0:c r="Z188" s="239"/>
    </ns0:row>
    <ns0:row r="189" ht="15.75" customHeight="1">
      <ns0:c r="A189" s="83" t="str">
        <ns0:f>IF(Products!A189="","",Products!A189)</ns0:f>
      </ns0:c>
      <ns0:c r="B189" s="83" t="str">
        <ns0:f>IF(A189="","",Products!B189)</ns0:f>
      </ns0:c>
      <ns0:c r="C189" s="83" t="str">
        <ns0:f>IF(A189="","",Products!C189)</ns0:f>
      </ns0:c>
      <ns0:c r="D189" s="83" t="str">
        <ns0:f>IF(Products!I189="Ready",Products!G189,"")</ns0:f>
      </ns0:c>
      <ns0:c r="E189" s="226"/>
      <ns0:c r="F189" s="227"/>
      <ns0:c r="G189" s="83" t="str">
        <ns0:f>IF(Products!I189="Ready",N(Sales!C189),"")</ns0:f>
      </ns0:c>
      <ns0:c r="H189" s="226"/>
      <ns0:c r="I189" s="226"/>
      <ns0:c r="J189" s="226"/>
      <ns0:c r="K189" s="83" t="str">
        <ns0:f t="shared" si="1">IF(X189&lt;&gt;"Ready","",D189+N(E189)-N(G189)-N(H189)-N(I189)-N(J189))</ns0:f>
      </ns0:c>
      <ns0:c r="L189" s="226"/>
      <ns0:c r="M189" s="83" t="str">
        <ns0:f t="shared" si="2">IF(AND(X189="Ready",ISNUMBER(L189)),L189-K189,"")</ns0:f>
      </ns0:c>
      <ns0:c r="N189" s="85" t="str">
        <ns0:f>IF(X189&lt;&gt;"Ready","",IF(N(E189)&gt;0,(D189*Products!H189+F189)/(D189+E189),Products!H189))</ns0:f>
      </ns0:c>
      <ns0:c r="O189" s="83" t="str">
        <ns0:f>IF(X189="","",IF(X189&lt;&gt;"Ready",X189,IF(NOT(ISNUMBER(Products!E189)),"Set minimum",IF(V189&lt;=Products!E189,"Restock","OK"))))</ns0:f>
      </ns0:c>
      <ns0:c r="P189" s="83" t="str">
        <ns0:f t="shared" si="3"/>
      </ns0:c>
      <ns0:c r="Q189" s="83" t="str">
        <ns0:f>IF(O189&lt;&gt;"Restock","",MAX(0,IF(ISNUMBER(Products!F189),Products!F189,MAX(2*Products!E189,Products!E189+1))-V189))</ns0:f>
      </ns0:c>
      <ns0:c r="R189" s="85" t="str">
        <ns0:f t="shared" si="4"/>
      </ns0:c>
      <ns0:c r="S189" s="85" t="str">
        <ns0:f t="shared" si="5">IF(AND(X189="Ready",ISNUMBER(L189)),L189*N189,"")</ns0:f>
      </ns0:c>
      <ns0:c r="T189" s="85" t="str">
        <ns0:f t="shared" si="6">IF(AND(X189="Ready",ISNUMBER(L189)),MAX(0,-M189)*N189,"")</ns0:f>
      </ns0:c>
      <ns0:c r="U189" s="85" t="str">
        <ns0:f t="shared" si="7"/>
      </ns0:c>
      <ns0:c r="V189" s="83" t="str">
        <ns0:f t="shared" si="8">IF(X189&lt;&gt;"Ready","",IF(ISNUMBER(L189),L189,K189))</ns0:f>
      </ns0:c>
      <ns0:c r="W189" s="85" t="str">
        <ns0:f t="shared" si="9"/>
      </ns0:c>
      <ns0:c r="X189" s="83" t="str">
        <ns0:f>IF(Products!I189="","",IF(Products!I189&lt;&gt;"Ready","Fix Products",IF(COUNTA(E189:F189,H189:J189,L189)&lt;&gt;COUNT(E189:F189,H189:J189,L189),"Numbers only",IF(MIN(E189:F189,H189:J189,L189)&lt;0,"No negatives",IF(AND(N(E189)&gt;0,NOT(ISNUMBER(F189))),"Add purchase total",IF(AND(N(E189)=0,N(F189)&gt;0),"Add received quantity",IF(D189+N(E189)-N(G189)-N(H189)-N(I189)-N(J189)&lt;0,"More out than in stock","Ready")))))))</ns0:f>
      </ns0:c>
      <ns0:c r="Y189" s="85" t="str">
        <ns0:f t="shared" si="10">IF(ISNUMBER(Q189),Q189*N189,"")</ns0:f>
      </ns0:c>
      <ns0:c r="Z189" s="239"/>
    </ns0:row>
    <ns0:row r="190" ht="15.75" customHeight="1">
      <ns0:c r="A190" s="83" t="str">
        <ns0:f>IF(Products!A190="","",Products!A190)</ns0:f>
      </ns0:c>
      <ns0:c r="B190" s="83" t="str">
        <ns0:f>IF(A190="","",Products!B190)</ns0:f>
      </ns0:c>
      <ns0:c r="C190" s="83" t="str">
        <ns0:f>IF(A190="","",Products!C190)</ns0:f>
      </ns0:c>
      <ns0:c r="D190" s="83" t="str">
        <ns0:f>IF(Products!I190="Ready",Products!G190,"")</ns0:f>
      </ns0:c>
      <ns0:c r="E190" s="226"/>
      <ns0:c r="F190" s="227"/>
      <ns0:c r="G190" s="83" t="str">
        <ns0:f>IF(Products!I190="Ready",N(Sales!C190),"")</ns0:f>
      </ns0:c>
      <ns0:c r="H190" s="226"/>
      <ns0:c r="I190" s="226"/>
      <ns0:c r="J190" s="226"/>
      <ns0:c r="K190" s="83" t="str">
        <ns0:f t="shared" si="1">IF(X190&lt;&gt;"Ready","",D190+N(E190)-N(G190)-N(H190)-N(I190)-N(J190))</ns0:f>
      </ns0:c>
      <ns0:c r="L190" s="226"/>
      <ns0:c r="M190" s="83" t="str">
        <ns0:f t="shared" si="2">IF(AND(X190="Ready",ISNUMBER(L190)),L190-K190,"")</ns0:f>
      </ns0:c>
      <ns0:c r="N190" s="85" t="str">
        <ns0:f>IF(X190&lt;&gt;"Ready","",IF(N(E190)&gt;0,(D190*Products!H190+F190)/(D190+E190),Products!H190))</ns0:f>
      </ns0:c>
      <ns0:c r="O190" s="83" t="str">
        <ns0:f>IF(X190="","",IF(X190&lt;&gt;"Ready",X190,IF(NOT(ISNUMBER(Products!E190)),"Set minimum",IF(V190&lt;=Products!E190,"Restock","OK"))))</ns0:f>
      </ns0:c>
      <ns0:c r="P190" s="83" t="str">
        <ns0:f t="shared" si="3"/>
      </ns0:c>
      <ns0:c r="Q190" s="83" t="str">
        <ns0:f>IF(O190&lt;&gt;"Restock","",MAX(0,IF(ISNUMBER(Products!F190),Products!F190,MAX(2*Products!E190,Products!E190+1))-V190))</ns0:f>
      </ns0:c>
      <ns0:c r="R190" s="85" t="str">
        <ns0:f t="shared" si="4"/>
      </ns0:c>
      <ns0:c r="S190" s="85" t="str">
        <ns0:f t="shared" si="5">IF(AND(X190="Ready",ISNUMBER(L190)),L190*N190,"")</ns0:f>
      </ns0:c>
      <ns0:c r="T190" s="85" t="str">
        <ns0:f t="shared" si="6">IF(AND(X190="Ready",ISNUMBER(L190)),MAX(0,-M190)*N190,"")</ns0:f>
      </ns0:c>
      <ns0:c r="U190" s="85" t="str">
        <ns0:f t="shared" si="7"/>
      </ns0:c>
      <ns0:c r="V190" s="83" t="str">
        <ns0:f t="shared" si="8">IF(X190&lt;&gt;"Ready","",IF(ISNUMBER(L190),L190,K190))</ns0:f>
      </ns0:c>
      <ns0:c r="W190" s="85" t="str">
        <ns0:f t="shared" si="9"/>
      </ns0:c>
      <ns0:c r="X190" s="83" t="str">
        <ns0:f>IF(Products!I190="","",IF(Products!I190&lt;&gt;"Ready","Fix Products",IF(COUNTA(E190:F190,H190:J190,L190)&lt;&gt;COUNT(E190:F190,H190:J190,L190),"Numbers only",IF(MIN(E190:F190,H190:J190,L190)&lt;0,"No negatives",IF(AND(N(E190)&gt;0,NOT(ISNUMBER(F190))),"Add purchase total",IF(AND(N(E190)=0,N(F190)&gt;0),"Add received quantity",IF(D190+N(E190)-N(G190)-N(H190)-N(I190)-N(J190)&lt;0,"More out than in stock","Ready")))))))</ns0:f>
      </ns0:c>
      <ns0:c r="Y190" s="85" t="str">
        <ns0:f t="shared" si="10">IF(ISNUMBER(Q190),Q190*N190,"")</ns0:f>
      </ns0:c>
      <ns0:c r="Z190" s="239"/>
    </ns0:row>
    <ns0:row r="191" ht="15.75" customHeight="1">
      <ns0:c r="A191" s="83" t="str">
        <ns0:f>IF(Products!A191="","",Products!A191)</ns0:f>
      </ns0:c>
      <ns0:c r="B191" s="83" t="str">
        <ns0:f>IF(A191="","",Products!B191)</ns0:f>
      </ns0:c>
      <ns0:c r="C191" s="83" t="str">
        <ns0:f>IF(A191="","",Products!C191)</ns0:f>
      </ns0:c>
      <ns0:c r="D191" s="83" t="str">
        <ns0:f>IF(Products!I191="Ready",Products!G191,"")</ns0:f>
      </ns0:c>
      <ns0:c r="E191" s="226"/>
      <ns0:c r="F191" s="227"/>
      <ns0:c r="G191" s="83" t="str">
        <ns0:f>IF(Products!I191="Ready",N(Sales!C191),"")</ns0:f>
      </ns0:c>
      <ns0:c r="H191" s="226"/>
      <ns0:c r="I191" s="226"/>
      <ns0:c r="J191" s="226"/>
      <ns0:c r="K191" s="83" t="str">
        <ns0:f t="shared" si="1">IF(X191&lt;&gt;"Ready","",D191+N(E191)-N(G191)-N(H191)-N(I191)-N(J191))</ns0:f>
      </ns0:c>
      <ns0:c r="L191" s="226"/>
      <ns0:c r="M191" s="83" t="str">
        <ns0:f t="shared" si="2">IF(AND(X191="Ready",ISNUMBER(L191)),L191-K191,"")</ns0:f>
      </ns0:c>
      <ns0:c r="N191" s="85" t="str">
        <ns0:f>IF(X191&lt;&gt;"Ready","",IF(N(E191)&gt;0,(D191*Products!H191+F191)/(D191+E191),Products!H191))</ns0:f>
      </ns0:c>
      <ns0:c r="O191" s="83" t="str">
        <ns0:f>IF(X191="","",IF(X191&lt;&gt;"Ready",X191,IF(NOT(ISNUMBER(Products!E191)),"Set minimum",IF(V191&lt;=Products!E191,"Restock","OK"))))</ns0:f>
      </ns0:c>
      <ns0:c r="P191" s="83" t="str">
        <ns0:f t="shared" si="3"/>
      </ns0:c>
      <ns0:c r="Q191" s="83" t="str">
        <ns0:f>IF(O191&lt;&gt;"Restock","",MAX(0,IF(ISNUMBER(Products!F191),Products!F191,MAX(2*Products!E191,Products!E191+1))-V191))</ns0:f>
      </ns0:c>
      <ns0:c r="R191" s="85" t="str">
        <ns0:f t="shared" si="4"/>
      </ns0:c>
      <ns0:c r="S191" s="85" t="str">
        <ns0:f t="shared" si="5">IF(AND(X191="Ready",ISNUMBER(L191)),L191*N191,"")</ns0:f>
      </ns0:c>
      <ns0:c r="T191" s="85" t="str">
        <ns0:f t="shared" si="6">IF(AND(X191="Ready",ISNUMBER(L191)),MAX(0,-M191)*N191,"")</ns0:f>
      </ns0:c>
      <ns0:c r="U191" s="85" t="str">
        <ns0:f t="shared" si="7"/>
      </ns0:c>
      <ns0:c r="V191" s="83" t="str">
        <ns0:f t="shared" si="8">IF(X191&lt;&gt;"Ready","",IF(ISNUMBER(L191),L191,K191))</ns0:f>
      </ns0:c>
      <ns0:c r="W191" s="85" t="str">
        <ns0:f t="shared" si="9"/>
      </ns0:c>
      <ns0:c r="X191" s="83" t="str">
        <ns0:f>IF(Products!I191="","",IF(Products!I191&lt;&gt;"Ready","Fix Products",IF(COUNTA(E191:F191,H191:J191,L191)&lt;&gt;COUNT(E191:F191,H191:J191,L191),"Numbers only",IF(MIN(E191:F191,H191:J191,L191)&lt;0,"No negatives",IF(AND(N(E191)&gt;0,NOT(ISNUMBER(F191))),"Add purchase total",IF(AND(N(E191)=0,N(F191)&gt;0),"Add received quantity",IF(D191+N(E191)-N(G191)-N(H191)-N(I191)-N(J191)&lt;0,"More out than in stock","Ready")))))))</ns0:f>
      </ns0:c>
      <ns0:c r="Y191" s="85" t="str">
        <ns0:f t="shared" si="10">IF(ISNUMBER(Q191),Q191*N191,"")</ns0:f>
      </ns0:c>
      <ns0:c r="Z191" s="239"/>
    </ns0:row>
    <ns0:row r="192" ht="15.75" customHeight="1">
      <ns0:c r="A192" s="83" t="str">
        <ns0:f>IF(Products!A192="","",Products!A192)</ns0:f>
      </ns0:c>
      <ns0:c r="B192" s="83" t="str">
        <ns0:f>IF(A192="","",Products!B192)</ns0:f>
      </ns0:c>
      <ns0:c r="C192" s="83" t="str">
        <ns0:f>IF(A192="","",Products!C192)</ns0:f>
      </ns0:c>
      <ns0:c r="D192" s="83" t="str">
        <ns0:f>IF(Products!I192="Ready",Products!G192,"")</ns0:f>
      </ns0:c>
      <ns0:c r="E192" s="226"/>
      <ns0:c r="F192" s="227"/>
      <ns0:c r="G192" s="83" t="str">
        <ns0:f>IF(Products!I192="Ready",N(Sales!C192),"")</ns0:f>
      </ns0:c>
      <ns0:c r="H192" s="226"/>
      <ns0:c r="I192" s="226"/>
      <ns0:c r="J192" s="226"/>
      <ns0:c r="K192" s="83" t="str">
        <ns0:f t="shared" si="1">IF(X192&lt;&gt;"Ready","",D192+N(E192)-N(G192)-N(H192)-N(I192)-N(J192))</ns0:f>
      </ns0:c>
      <ns0:c r="L192" s="226"/>
      <ns0:c r="M192" s="83" t="str">
        <ns0:f t="shared" si="2">IF(AND(X192="Ready",ISNUMBER(L192)),L192-K192,"")</ns0:f>
      </ns0:c>
      <ns0:c r="N192" s="85" t="str">
        <ns0:f>IF(X192&lt;&gt;"Ready","",IF(N(E192)&gt;0,(D192*Products!H192+F192)/(D192+E192),Products!H192))</ns0:f>
      </ns0:c>
      <ns0:c r="O192" s="83" t="str">
        <ns0:f>IF(X192="","",IF(X192&lt;&gt;"Ready",X192,IF(NOT(ISNUMBER(Products!E192)),"Set minimum",IF(V192&lt;=Products!E192,"Restock","OK"))))</ns0:f>
      </ns0:c>
      <ns0:c r="P192" s="83" t="str">
        <ns0:f t="shared" si="3"/>
      </ns0:c>
      <ns0:c r="Q192" s="83" t="str">
        <ns0:f>IF(O192&lt;&gt;"Restock","",MAX(0,IF(ISNUMBER(Products!F192),Products!F192,MAX(2*Products!E192,Products!E192+1))-V192))</ns0:f>
      </ns0:c>
      <ns0:c r="R192" s="85" t="str">
        <ns0:f t="shared" si="4"/>
      </ns0:c>
      <ns0:c r="S192" s="85" t="str">
        <ns0:f t="shared" si="5">IF(AND(X192="Ready",ISNUMBER(L192)),L192*N192,"")</ns0:f>
      </ns0:c>
      <ns0:c r="T192" s="85" t="str">
        <ns0:f t="shared" si="6">IF(AND(X192="Ready",ISNUMBER(L192)),MAX(0,-M192)*N192,"")</ns0:f>
      </ns0:c>
      <ns0:c r="U192" s="85" t="str">
        <ns0:f t="shared" si="7"/>
      </ns0:c>
      <ns0:c r="V192" s="83" t="str">
        <ns0:f t="shared" si="8">IF(X192&lt;&gt;"Ready","",IF(ISNUMBER(L192),L192,K192))</ns0:f>
      </ns0:c>
      <ns0:c r="W192" s="85" t="str">
        <ns0:f t="shared" si="9"/>
      </ns0:c>
      <ns0:c r="X192" s="83" t="str">
        <ns0:f>IF(Products!I192="","",IF(Products!I192&lt;&gt;"Ready","Fix Products",IF(COUNTA(E192:F192,H192:J192,L192)&lt;&gt;COUNT(E192:F192,H192:J192,L192),"Numbers only",IF(MIN(E192:F192,H192:J192,L192)&lt;0,"No negatives",IF(AND(N(E192)&gt;0,NOT(ISNUMBER(F192))),"Add purchase total",IF(AND(N(E192)=0,N(F192)&gt;0),"Add received quantity",IF(D192+N(E192)-N(G192)-N(H192)-N(I192)-N(J192)&lt;0,"More out than in stock","Ready")))))))</ns0:f>
      </ns0:c>
      <ns0:c r="Y192" s="85" t="str">
        <ns0:f t="shared" si="10">IF(ISNUMBER(Q192),Q192*N192,"")</ns0:f>
      </ns0:c>
      <ns0:c r="Z192" s="239"/>
    </ns0:row>
    <ns0:row r="193" ht="15.75" customHeight="1">
      <ns0:c r="A193" s="83" t="str">
        <ns0:f>IF(Products!A193="","",Products!A193)</ns0:f>
      </ns0:c>
      <ns0:c r="B193" s="83" t="str">
        <ns0:f>IF(A193="","",Products!B193)</ns0:f>
      </ns0:c>
      <ns0:c r="C193" s="83" t="str">
        <ns0:f>IF(A193="","",Products!C193)</ns0:f>
      </ns0:c>
      <ns0:c r="D193" s="83" t="str">
        <ns0:f>IF(Products!I193="Ready",Products!G193,"")</ns0:f>
      </ns0:c>
      <ns0:c r="E193" s="226"/>
      <ns0:c r="F193" s="227"/>
      <ns0:c r="G193" s="83" t="str">
        <ns0:f>IF(Products!I193="Ready",N(Sales!C193),"")</ns0:f>
      </ns0:c>
      <ns0:c r="H193" s="226"/>
      <ns0:c r="I193" s="226"/>
      <ns0:c r="J193" s="226"/>
      <ns0:c r="K193" s="83" t="str">
        <ns0:f t="shared" si="1">IF(X193&lt;&gt;"Ready","",D193+N(E193)-N(G193)-N(H193)-N(I193)-N(J193))</ns0:f>
      </ns0:c>
      <ns0:c r="L193" s="226"/>
      <ns0:c r="M193" s="83" t="str">
        <ns0:f t="shared" si="2">IF(AND(X193="Ready",ISNUMBER(L193)),L193-K193,"")</ns0:f>
      </ns0:c>
      <ns0:c r="N193" s="85" t="str">
        <ns0:f>IF(X193&lt;&gt;"Ready","",IF(N(E193)&gt;0,(D193*Products!H193+F193)/(D193+E193),Products!H193))</ns0:f>
      </ns0:c>
      <ns0:c r="O193" s="83" t="str">
        <ns0:f>IF(X193="","",IF(X193&lt;&gt;"Ready",X193,IF(NOT(ISNUMBER(Products!E193)),"Set minimum",IF(V193&lt;=Products!E193,"Restock","OK"))))</ns0:f>
      </ns0:c>
      <ns0:c r="P193" s="83" t="str">
        <ns0:f t="shared" si="3"/>
      </ns0:c>
      <ns0:c r="Q193" s="83" t="str">
        <ns0:f>IF(O193&lt;&gt;"Restock","",MAX(0,IF(ISNUMBER(Products!F193),Products!F193,MAX(2*Products!E193,Products!E193+1))-V193))</ns0:f>
      </ns0:c>
      <ns0:c r="R193" s="85" t="str">
        <ns0:f t="shared" si="4"/>
      </ns0:c>
      <ns0:c r="S193" s="85" t="str">
        <ns0:f t="shared" si="5">IF(AND(X193="Ready",ISNUMBER(L193)),L193*N193,"")</ns0:f>
      </ns0:c>
      <ns0:c r="T193" s="85" t="str">
        <ns0:f t="shared" si="6">IF(AND(X193="Ready",ISNUMBER(L193)),MAX(0,-M193)*N193,"")</ns0:f>
      </ns0:c>
      <ns0:c r="U193" s="85" t="str">
        <ns0:f t="shared" si="7"/>
      </ns0:c>
      <ns0:c r="V193" s="83" t="str">
        <ns0:f t="shared" si="8">IF(X193&lt;&gt;"Ready","",IF(ISNUMBER(L193),L193,K193))</ns0:f>
      </ns0:c>
      <ns0:c r="W193" s="85" t="str">
        <ns0:f t="shared" si="9"/>
      </ns0:c>
      <ns0:c r="X193" s="83" t="str">
        <ns0:f>IF(Products!I193="","",IF(Products!I193&lt;&gt;"Ready","Fix Products",IF(COUNTA(E193:F193,H193:J193,L193)&lt;&gt;COUNT(E193:F193,H193:J193,L193),"Numbers only",IF(MIN(E193:F193,H193:J193,L193)&lt;0,"No negatives",IF(AND(N(E193)&gt;0,NOT(ISNUMBER(F193))),"Add purchase total",IF(AND(N(E193)=0,N(F193)&gt;0),"Add received quantity",IF(D193+N(E193)-N(G193)-N(H193)-N(I193)-N(J193)&lt;0,"More out than in stock","Ready")))))))</ns0:f>
      </ns0:c>
      <ns0:c r="Y193" s="85" t="str">
        <ns0:f t="shared" si="10">IF(ISNUMBER(Q193),Q193*N193,"")</ns0:f>
      </ns0:c>
      <ns0:c r="Z193" s="239"/>
    </ns0:row>
    <ns0:row r="194" ht="15.75" customHeight="1">
      <ns0:c r="A194" s="83" t="str">
        <ns0:f>IF(Products!A194="","",Products!A194)</ns0:f>
      </ns0:c>
      <ns0:c r="B194" s="83" t="str">
        <ns0:f>IF(A194="","",Products!B194)</ns0:f>
      </ns0:c>
      <ns0:c r="C194" s="83" t="str">
        <ns0:f>IF(A194="","",Products!C194)</ns0:f>
      </ns0:c>
      <ns0:c r="D194" s="83" t="str">
        <ns0:f>IF(Products!I194="Ready",Products!G194,"")</ns0:f>
      </ns0:c>
      <ns0:c r="E194" s="226"/>
      <ns0:c r="F194" s="227"/>
      <ns0:c r="G194" s="83" t="str">
        <ns0:f>IF(Products!I194="Ready",N(Sales!C194),"")</ns0:f>
      </ns0:c>
      <ns0:c r="H194" s="226"/>
      <ns0:c r="I194" s="226"/>
      <ns0:c r="J194" s="226"/>
      <ns0:c r="K194" s="83" t="str">
        <ns0:f t="shared" si="1">IF(X194&lt;&gt;"Ready","",D194+N(E194)-N(G194)-N(H194)-N(I194)-N(J194))</ns0:f>
      </ns0:c>
      <ns0:c r="L194" s="226"/>
      <ns0:c r="M194" s="83" t="str">
        <ns0:f t="shared" si="2">IF(AND(X194="Ready",ISNUMBER(L194)),L194-K194,"")</ns0:f>
      </ns0:c>
      <ns0:c r="N194" s="85" t="str">
        <ns0:f>IF(X194&lt;&gt;"Ready","",IF(N(E194)&gt;0,(D194*Products!H194+F194)/(D194+E194),Products!H194))</ns0:f>
      </ns0:c>
      <ns0:c r="O194" s="83" t="str">
        <ns0:f>IF(X194="","",IF(X194&lt;&gt;"Ready",X194,IF(NOT(ISNUMBER(Products!E194)),"Set minimum",IF(V194&lt;=Products!E194,"Restock","OK"))))</ns0:f>
      </ns0:c>
      <ns0:c r="P194" s="83" t="str">
        <ns0:f t="shared" si="3"/>
      </ns0:c>
      <ns0:c r="Q194" s="83" t="str">
        <ns0:f>IF(O194&lt;&gt;"Restock","",MAX(0,IF(ISNUMBER(Products!F194),Products!F194,MAX(2*Products!E194,Products!E194+1))-V194))</ns0:f>
      </ns0:c>
      <ns0:c r="R194" s="85" t="str">
        <ns0:f t="shared" si="4"/>
      </ns0:c>
      <ns0:c r="S194" s="85" t="str">
        <ns0:f t="shared" si="5">IF(AND(X194="Ready",ISNUMBER(L194)),L194*N194,"")</ns0:f>
      </ns0:c>
      <ns0:c r="T194" s="85" t="str">
        <ns0:f t="shared" si="6">IF(AND(X194="Ready",ISNUMBER(L194)),MAX(0,-M194)*N194,"")</ns0:f>
      </ns0:c>
      <ns0:c r="U194" s="85" t="str">
        <ns0:f t="shared" si="7"/>
      </ns0:c>
      <ns0:c r="V194" s="83" t="str">
        <ns0:f t="shared" si="8">IF(X194&lt;&gt;"Ready","",IF(ISNUMBER(L194),L194,K194))</ns0:f>
      </ns0:c>
      <ns0:c r="W194" s="85" t="str">
        <ns0:f t="shared" si="9"/>
      </ns0:c>
      <ns0:c r="X194" s="83" t="str">
        <ns0:f>IF(Products!I194="","",IF(Products!I194&lt;&gt;"Ready","Fix Products",IF(COUNTA(E194:F194,H194:J194,L194)&lt;&gt;COUNT(E194:F194,H194:J194,L194),"Numbers only",IF(MIN(E194:F194,H194:J194,L194)&lt;0,"No negatives",IF(AND(N(E194)&gt;0,NOT(ISNUMBER(F194))),"Add purchase total",IF(AND(N(E194)=0,N(F194)&gt;0),"Add received quantity",IF(D194+N(E194)-N(G194)-N(H194)-N(I194)-N(J194)&lt;0,"More out than in stock","Ready")))))))</ns0:f>
      </ns0:c>
      <ns0:c r="Y194" s="85" t="str">
        <ns0:f t="shared" si="10">IF(ISNUMBER(Q194),Q194*N194,"")</ns0:f>
      </ns0:c>
      <ns0:c r="Z194" s="239"/>
    </ns0:row>
    <ns0:row r="195" ht="15.75" customHeight="1">
      <ns0:c r="A195" s="83" t="str">
        <ns0:f>IF(Products!A195="","",Products!A195)</ns0:f>
      </ns0:c>
      <ns0:c r="B195" s="83" t="str">
        <ns0:f>IF(A195="","",Products!B195)</ns0:f>
      </ns0:c>
      <ns0:c r="C195" s="83" t="str">
        <ns0:f>IF(A195="","",Products!C195)</ns0:f>
      </ns0:c>
      <ns0:c r="D195" s="83" t="str">
        <ns0:f>IF(Products!I195="Ready",Products!G195,"")</ns0:f>
      </ns0:c>
      <ns0:c r="E195" s="226"/>
      <ns0:c r="F195" s="227"/>
      <ns0:c r="G195" s="83" t="str">
        <ns0:f>IF(Products!I195="Ready",N(Sales!C195),"")</ns0:f>
      </ns0:c>
      <ns0:c r="H195" s="226"/>
      <ns0:c r="I195" s="226"/>
      <ns0:c r="J195" s="226"/>
      <ns0:c r="K195" s="83" t="str">
        <ns0:f t="shared" si="1">IF(X195&lt;&gt;"Ready","",D195+N(E195)-N(G195)-N(H195)-N(I195)-N(J195))</ns0:f>
      </ns0:c>
      <ns0:c r="L195" s="226"/>
      <ns0:c r="M195" s="83" t="str">
        <ns0:f t="shared" si="2">IF(AND(X195="Ready",ISNUMBER(L195)),L195-K195,"")</ns0:f>
      </ns0:c>
      <ns0:c r="N195" s="85" t="str">
        <ns0:f>IF(X195&lt;&gt;"Ready","",IF(N(E195)&gt;0,(D195*Products!H195+F195)/(D195+E195),Products!H195))</ns0:f>
      </ns0:c>
      <ns0:c r="O195" s="83" t="str">
        <ns0:f>IF(X195="","",IF(X195&lt;&gt;"Ready",X195,IF(NOT(ISNUMBER(Products!E195)),"Set minimum",IF(V195&lt;=Products!E195,"Restock","OK"))))</ns0:f>
      </ns0:c>
      <ns0:c r="P195" s="83" t="str">
        <ns0:f t="shared" si="3"/>
      </ns0:c>
      <ns0:c r="Q195" s="83" t="str">
        <ns0:f>IF(O195&lt;&gt;"Restock","",MAX(0,IF(ISNUMBER(Products!F195),Products!F195,MAX(2*Products!E195,Products!E195+1))-V195))</ns0:f>
      </ns0:c>
      <ns0:c r="R195" s="85" t="str">
        <ns0:f t="shared" si="4"/>
      </ns0:c>
      <ns0:c r="S195" s="85" t="str">
        <ns0:f t="shared" si="5">IF(AND(X195="Ready",ISNUMBER(L195)),L195*N195,"")</ns0:f>
      </ns0:c>
      <ns0:c r="T195" s="85" t="str">
        <ns0:f t="shared" si="6">IF(AND(X195="Ready",ISNUMBER(L195)),MAX(0,-M195)*N195,"")</ns0:f>
      </ns0:c>
      <ns0:c r="U195" s="85" t="str">
        <ns0:f t="shared" si="7"/>
      </ns0:c>
      <ns0:c r="V195" s="83" t="str">
        <ns0:f t="shared" si="8">IF(X195&lt;&gt;"Ready","",IF(ISNUMBER(L195),L195,K195))</ns0:f>
      </ns0:c>
      <ns0:c r="W195" s="85" t="str">
        <ns0:f t="shared" si="9"/>
      </ns0:c>
      <ns0:c r="X195" s="83" t="str">
        <ns0:f>IF(Products!I195="","",IF(Products!I195&lt;&gt;"Ready","Fix Products",IF(COUNTA(E195:F195,H195:J195,L195)&lt;&gt;COUNT(E195:F195,H195:J195,L195),"Numbers only",IF(MIN(E195:F195,H195:J195,L195)&lt;0,"No negatives",IF(AND(N(E195)&gt;0,NOT(ISNUMBER(F195))),"Add purchase total",IF(AND(N(E195)=0,N(F195)&gt;0),"Add received quantity",IF(D195+N(E195)-N(G195)-N(H195)-N(I195)-N(J195)&lt;0,"More out than in stock","Ready")))))))</ns0:f>
      </ns0:c>
      <ns0:c r="Y195" s="85" t="str">
        <ns0:f t="shared" si="10">IF(ISNUMBER(Q195),Q195*N195,"")</ns0:f>
      </ns0:c>
      <ns0:c r="Z195" s="239"/>
    </ns0:row>
    <ns0:row r="196" ht="15.75" customHeight="1">
      <ns0:c r="A196" s="83" t="str">
        <ns0:f>IF(Products!A196="","",Products!A196)</ns0:f>
      </ns0:c>
      <ns0:c r="B196" s="83" t="str">
        <ns0:f>IF(A196="","",Products!B196)</ns0:f>
      </ns0:c>
      <ns0:c r="C196" s="83" t="str">
        <ns0:f>IF(A196="","",Products!C196)</ns0:f>
      </ns0:c>
      <ns0:c r="D196" s="83" t="str">
        <ns0:f>IF(Products!I196="Ready",Products!G196,"")</ns0:f>
      </ns0:c>
      <ns0:c r="E196" s="226"/>
      <ns0:c r="F196" s="227"/>
      <ns0:c r="G196" s="83" t="str">
        <ns0:f>IF(Products!I196="Ready",N(Sales!C196),"")</ns0:f>
      </ns0:c>
      <ns0:c r="H196" s="226"/>
      <ns0:c r="I196" s="226"/>
      <ns0:c r="J196" s="226"/>
      <ns0:c r="K196" s="83" t="str">
        <ns0:f t="shared" si="1">IF(X196&lt;&gt;"Ready","",D196+N(E196)-N(G196)-N(H196)-N(I196)-N(J196))</ns0:f>
      </ns0:c>
      <ns0:c r="L196" s="226"/>
      <ns0:c r="M196" s="83" t="str">
        <ns0:f t="shared" si="2">IF(AND(X196="Ready",ISNUMBER(L196)),L196-K196,"")</ns0:f>
      </ns0:c>
      <ns0:c r="N196" s="85" t="str">
        <ns0:f>IF(X196&lt;&gt;"Ready","",IF(N(E196)&gt;0,(D196*Products!H196+F196)/(D196+E196),Products!H196))</ns0:f>
      </ns0:c>
      <ns0:c r="O196" s="83" t="str">
        <ns0:f>IF(X196="","",IF(X196&lt;&gt;"Ready",X196,IF(NOT(ISNUMBER(Products!E196)),"Set minimum",IF(V196&lt;=Products!E196,"Restock","OK"))))</ns0:f>
      </ns0:c>
      <ns0:c r="P196" s="83" t="str">
        <ns0:f t="shared" si="3"/>
      </ns0:c>
      <ns0:c r="Q196" s="83" t="str">
        <ns0:f>IF(O196&lt;&gt;"Restock","",MAX(0,IF(ISNUMBER(Products!F196),Products!F196,MAX(2*Products!E196,Products!E196+1))-V196))</ns0:f>
      </ns0:c>
      <ns0:c r="R196" s="85" t="str">
        <ns0:f t="shared" si="4"/>
      </ns0:c>
      <ns0:c r="S196" s="85" t="str">
        <ns0:f t="shared" si="5">IF(AND(X196="Ready",ISNUMBER(L196)),L196*N196,"")</ns0:f>
      </ns0:c>
      <ns0:c r="T196" s="85" t="str">
        <ns0:f t="shared" si="6">IF(AND(X196="Ready",ISNUMBER(L196)),MAX(0,-M196)*N196,"")</ns0:f>
      </ns0:c>
      <ns0:c r="U196" s="85" t="str">
        <ns0:f t="shared" si="7"/>
      </ns0:c>
      <ns0:c r="V196" s="83" t="str">
        <ns0:f t="shared" si="8">IF(X196&lt;&gt;"Ready","",IF(ISNUMBER(L196),L196,K196))</ns0:f>
      </ns0:c>
      <ns0:c r="W196" s="85" t="str">
        <ns0:f t="shared" si="9"/>
      </ns0:c>
      <ns0:c r="X196" s="83" t="str">
        <ns0:f>IF(Products!I196="","",IF(Products!I196&lt;&gt;"Ready","Fix Products",IF(COUNTA(E196:F196,H196:J196,L196)&lt;&gt;COUNT(E196:F196,H196:J196,L196),"Numbers only",IF(MIN(E196:F196,H196:J196,L196)&lt;0,"No negatives",IF(AND(N(E196)&gt;0,NOT(ISNUMBER(F196))),"Add purchase total",IF(AND(N(E196)=0,N(F196)&gt;0),"Add received quantity",IF(D196+N(E196)-N(G196)-N(H196)-N(I196)-N(J196)&lt;0,"More out than in stock","Ready")))))))</ns0:f>
      </ns0:c>
      <ns0:c r="Y196" s="85" t="str">
        <ns0:f t="shared" si="10">IF(ISNUMBER(Q196),Q196*N196,"")</ns0:f>
      </ns0:c>
      <ns0:c r="Z196" s="239"/>
    </ns0:row>
    <ns0:row r="197" ht="15.75" customHeight="1">
      <ns0:c r="A197" s="83" t="str">
        <ns0:f>IF(Products!A197="","",Products!A197)</ns0:f>
      </ns0:c>
      <ns0:c r="B197" s="83" t="str">
        <ns0:f>IF(A197="","",Products!B197)</ns0:f>
      </ns0:c>
      <ns0:c r="C197" s="83" t="str">
        <ns0:f>IF(A197="","",Products!C197)</ns0:f>
      </ns0:c>
      <ns0:c r="D197" s="83" t="str">
        <ns0:f>IF(Products!I197="Ready",Products!G197,"")</ns0:f>
      </ns0:c>
      <ns0:c r="E197" s="226"/>
      <ns0:c r="F197" s="227"/>
      <ns0:c r="G197" s="83" t="str">
        <ns0:f>IF(Products!I197="Ready",N(Sales!C197),"")</ns0:f>
      </ns0:c>
      <ns0:c r="H197" s="226"/>
      <ns0:c r="I197" s="226"/>
      <ns0:c r="J197" s="226"/>
      <ns0:c r="K197" s="83" t="str">
        <ns0:f t="shared" si="1">IF(X197&lt;&gt;"Ready","",D197+N(E197)-N(G197)-N(H197)-N(I197)-N(J197))</ns0:f>
      </ns0:c>
      <ns0:c r="L197" s="226"/>
      <ns0:c r="M197" s="83" t="str">
        <ns0:f t="shared" si="2">IF(AND(X197="Ready",ISNUMBER(L197)),L197-K197,"")</ns0:f>
      </ns0:c>
      <ns0:c r="N197" s="85" t="str">
        <ns0:f>IF(X197&lt;&gt;"Ready","",IF(N(E197)&gt;0,(D197*Products!H197+F197)/(D197+E197),Products!H197))</ns0:f>
      </ns0:c>
      <ns0:c r="O197" s="83" t="str">
        <ns0:f>IF(X197="","",IF(X197&lt;&gt;"Ready",X197,IF(NOT(ISNUMBER(Products!E197)),"Set minimum",IF(V197&lt;=Products!E197,"Restock","OK"))))</ns0:f>
      </ns0:c>
      <ns0:c r="P197" s="83" t="str">
        <ns0:f t="shared" si="3"/>
      </ns0:c>
      <ns0:c r="Q197" s="83" t="str">
        <ns0:f>IF(O197&lt;&gt;"Restock","",MAX(0,IF(ISNUMBER(Products!F197),Products!F197,MAX(2*Products!E197,Products!E197+1))-V197))</ns0:f>
      </ns0:c>
      <ns0:c r="R197" s="85" t="str">
        <ns0:f t="shared" si="4"/>
      </ns0:c>
      <ns0:c r="S197" s="85" t="str">
        <ns0:f t="shared" si="5">IF(AND(X197="Ready",ISNUMBER(L197)),L197*N197,"")</ns0:f>
      </ns0:c>
      <ns0:c r="T197" s="85" t="str">
        <ns0:f t="shared" si="6">IF(AND(X197="Ready",ISNUMBER(L197)),MAX(0,-M197)*N197,"")</ns0:f>
      </ns0:c>
      <ns0:c r="U197" s="85" t="str">
        <ns0:f t="shared" si="7"/>
      </ns0:c>
      <ns0:c r="V197" s="83" t="str">
        <ns0:f t="shared" si="8">IF(X197&lt;&gt;"Ready","",IF(ISNUMBER(L197),L197,K197))</ns0:f>
      </ns0:c>
      <ns0:c r="W197" s="85" t="str">
        <ns0:f t="shared" si="9"/>
      </ns0:c>
      <ns0:c r="X197" s="83" t="str">
        <ns0:f>IF(Products!I197="","",IF(Products!I197&lt;&gt;"Ready","Fix Products",IF(COUNTA(E197:F197,H197:J197,L197)&lt;&gt;COUNT(E197:F197,H197:J197,L197),"Numbers only",IF(MIN(E197:F197,H197:J197,L197)&lt;0,"No negatives",IF(AND(N(E197)&gt;0,NOT(ISNUMBER(F197))),"Add purchase total",IF(AND(N(E197)=0,N(F197)&gt;0),"Add received quantity",IF(D197+N(E197)-N(G197)-N(H197)-N(I197)-N(J197)&lt;0,"More out than in stock","Ready")))))))</ns0:f>
      </ns0:c>
      <ns0:c r="Y197" s="85" t="str">
        <ns0:f t="shared" si="10">IF(ISNUMBER(Q197),Q197*N197,"")</ns0:f>
      </ns0:c>
      <ns0:c r="Z197" s="239"/>
    </ns0:row>
    <ns0:row r="198" ht="15.75" customHeight="1">
      <ns0:c r="A198" s="83" t="str">
        <ns0:f>IF(Products!A198="","",Products!A198)</ns0:f>
      </ns0:c>
      <ns0:c r="B198" s="83" t="str">
        <ns0:f>IF(A198="","",Products!B198)</ns0:f>
      </ns0:c>
      <ns0:c r="C198" s="83" t="str">
        <ns0:f>IF(A198="","",Products!C198)</ns0:f>
      </ns0:c>
      <ns0:c r="D198" s="83" t="str">
        <ns0:f>IF(Products!I198="Ready",Products!G198,"")</ns0:f>
      </ns0:c>
      <ns0:c r="E198" s="226"/>
      <ns0:c r="F198" s="227"/>
      <ns0:c r="G198" s="83" t="str">
        <ns0:f>IF(Products!I198="Ready",N(Sales!C198),"")</ns0:f>
      </ns0:c>
      <ns0:c r="H198" s="226"/>
      <ns0:c r="I198" s="226"/>
      <ns0:c r="J198" s="226"/>
      <ns0:c r="K198" s="83" t="str">
        <ns0:f t="shared" si="1">IF(X198&lt;&gt;"Ready","",D198+N(E198)-N(G198)-N(H198)-N(I198)-N(J198))</ns0:f>
      </ns0:c>
      <ns0:c r="L198" s="226"/>
      <ns0:c r="M198" s="83" t="str">
        <ns0:f t="shared" si="2">IF(AND(X198="Ready",ISNUMBER(L198)),L198-K198,"")</ns0:f>
      </ns0:c>
      <ns0:c r="N198" s="85" t="str">
        <ns0:f>IF(X198&lt;&gt;"Ready","",IF(N(E198)&gt;0,(D198*Products!H198+F198)/(D198+E198),Products!H198))</ns0:f>
      </ns0:c>
      <ns0:c r="O198" s="83" t="str">
        <ns0:f>IF(X198="","",IF(X198&lt;&gt;"Ready",X198,IF(NOT(ISNUMBER(Products!E198)),"Set minimum",IF(V198&lt;=Products!E198,"Restock","OK"))))</ns0:f>
      </ns0:c>
      <ns0:c r="P198" s="83" t="str">
        <ns0:f t="shared" si="3"/>
      </ns0:c>
      <ns0:c r="Q198" s="83" t="str">
        <ns0:f>IF(O198&lt;&gt;"Restock","",MAX(0,IF(ISNUMBER(Products!F198),Products!F198,MAX(2*Products!E198,Products!E198+1))-V198))</ns0:f>
      </ns0:c>
      <ns0:c r="R198" s="85" t="str">
        <ns0:f t="shared" si="4"/>
      </ns0:c>
      <ns0:c r="S198" s="85" t="str">
        <ns0:f t="shared" si="5">IF(AND(X198="Ready",ISNUMBER(L198)),L198*N198,"")</ns0:f>
      </ns0:c>
      <ns0:c r="T198" s="85" t="str">
        <ns0:f t="shared" si="6">IF(AND(X198="Ready",ISNUMBER(L198)),MAX(0,-M198)*N198,"")</ns0:f>
      </ns0:c>
      <ns0:c r="U198" s="85" t="str">
        <ns0:f t="shared" si="7"/>
      </ns0:c>
      <ns0:c r="V198" s="83" t="str">
        <ns0:f t="shared" si="8">IF(X198&lt;&gt;"Ready","",IF(ISNUMBER(L198),L198,K198))</ns0:f>
      </ns0:c>
      <ns0:c r="W198" s="85" t="str">
        <ns0:f t="shared" si="9"/>
      </ns0:c>
      <ns0:c r="X198" s="83" t="str">
        <ns0:f>IF(Products!I198="","",IF(Products!I198&lt;&gt;"Ready","Fix Products",IF(COUNTA(E198:F198,H198:J198,L198)&lt;&gt;COUNT(E198:F198,H198:J198,L198),"Numbers only",IF(MIN(E198:F198,H198:J198,L198)&lt;0,"No negatives",IF(AND(N(E198)&gt;0,NOT(ISNUMBER(F198))),"Add purchase total",IF(AND(N(E198)=0,N(F198)&gt;0),"Add received quantity",IF(D198+N(E198)-N(G198)-N(H198)-N(I198)-N(J198)&lt;0,"More out than in stock","Ready")))))))</ns0:f>
      </ns0:c>
      <ns0:c r="Y198" s="85" t="str">
        <ns0:f t="shared" si="10">IF(ISNUMBER(Q198),Q198*N198,"")</ns0:f>
      </ns0:c>
      <ns0:c r="Z198" s="239"/>
    </ns0:row>
    <ns0:row r="199" ht="15.75" customHeight="1">
      <ns0:c r="A199" s="83" t="str">
        <ns0:f>IF(Products!A199="","",Products!A199)</ns0:f>
      </ns0:c>
      <ns0:c r="B199" s="83" t="str">
        <ns0:f>IF(A199="","",Products!B199)</ns0:f>
      </ns0:c>
      <ns0:c r="C199" s="83" t="str">
        <ns0:f>IF(A199="","",Products!C199)</ns0:f>
      </ns0:c>
      <ns0:c r="D199" s="83" t="str">
        <ns0:f>IF(Products!I199="Ready",Products!G199,"")</ns0:f>
      </ns0:c>
      <ns0:c r="E199" s="226"/>
      <ns0:c r="F199" s="227"/>
      <ns0:c r="G199" s="83" t="str">
        <ns0:f>IF(Products!I199="Ready",N(Sales!C199),"")</ns0:f>
      </ns0:c>
      <ns0:c r="H199" s="226"/>
      <ns0:c r="I199" s="226"/>
      <ns0:c r="J199" s="226"/>
      <ns0:c r="K199" s="83" t="str">
        <ns0:f t="shared" si="1">IF(X199&lt;&gt;"Ready","",D199+N(E199)-N(G199)-N(H199)-N(I199)-N(J199))</ns0:f>
      </ns0:c>
      <ns0:c r="L199" s="226"/>
      <ns0:c r="M199" s="83" t="str">
        <ns0:f t="shared" si="2">IF(AND(X199="Ready",ISNUMBER(L199)),L199-K199,"")</ns0:f>
      </ns0:c>
      <ns0:c r="N199" s="85" t="str">
        <ns0:f>IF(X199&lt;&gt;"Ready","",IF(N(E199)&gt;0,(D199*Products!H199+F199)/(D199+E199),Products!H199))</ns0:f>
      </ns0:c>
      <ns0:c r="O199" s="83" t="str">
        <ns0:f>IF(X199="","",IF(X199&lt;&gt;"Ready",X199,IF(NOT(ISNUMBER(Products!E199)),"Set minimum",IF(V199&lt;=Products!E199,"Restock","OK"))))</ns0:f>
      </ns0:c>
      <ns0:c r="P199" s="83" t="str">
        <ns0:f t="shared" si="3"/>
      </ns0:c>
      <ns0:c r="Q199" s="83" t="str">
        <ns0:f>IF(O199&lt;&gt;"Restock","",MAX(0,IF(ISNUMBER(Products!F199),Products!F199,MAX(2*Products!E199,Products!E199+1))-V199))</ns0:f>
      </ns0:c>
      <ns0:c r="R199" s="85" t="str">
        <ns0:f t="shared" si="4"/>
      </ns0:c>
      <ns0:c r="S199" s="85" t="str">
        <ns0:f t="shared" si="5">IF(AND(X199="Ready",ISNUMBER(L199)),L199*N199,"")</ns0:f>
      </ns0:c>
      <ns0:c r="T199" s="85" t="str">
        <ns0:f t="shared" si="6">IF(AND(X199="Ready",ISNUMBER(L199)),MAX(0,-M199)*N199,"")</ns0:f>
      </ns0:c>
      <ns0:c r="U199" s="85" t="str">
        <ns0:f t="shared" si="7"/>
      </ns0:c>
      <ns0:c r="V199" s="83" t="str">
        <ns0:f t="shared" si="8">IF(X199&lt;&gt;"Ready","",IF(ISNUMBER(L199),L199,K199))</ns0:f>
      </ns0:c>
      <ns0:c r="W199" s="85" t="str">
        <ns0:f t="shared" si="9"/>
      </ns0:c>
      <ns0:c r="X199" s="83" t="str">
        <ns0:f>IF(Products!I199="","",IF(Products!I199&lt;&gt;"Ready","Fix Products",IF(COUNTA(E199:F199,H199:J199,L199)&lt;&gt;COUNT(E199:F199,H199:J199,L199),"Numbers only",IF(MIN(E199:F199,H199:J199,L199)&lt;0,"No negatives",IF(AND(N(E199)&gt;0,NOT(ISNUMBER(F199))),"Add purchase total",IF(AND(N(E199)=0,N(F199)&gt;0),"Add received quantity",IF(D199+N(E199)-N(G199)-N(H199)-N(I199)-N(J199)&lt;0,"More out than in stock","Ready")))))))</ns0:f>
      </ns0:c>
      <ns0:c r="Y199" s="85" t="str">
        <ns0:f t="shared" si="10">IF(ISNUMBER(Q199),Q199*N199,"")</ns0:f>
      </ns0:c>
      <ns0:c r="Z199" s="239"/>
    </ns0:row>
    <ns0:row r="200" ht="15.75" customHeight="1">
      <ns0:c r="A200" s="83" t="str">
        <ns0:f>IF(Products!A200="","",Products!A200)</ns0:f>
      </ns0:c>
      <ns0:c r="B200" s="83" t="str">
        <ns0:f>IF(A200="","",Products!B200)</ns0:f>
      </ns0:c>
      <ns0:c r="C200" s="83" t="str">
        <ns0:f>IF(A200="","",Products!C200)</ns0:f>
      </ns0:c>
      <ns0:c r="D200" s="83" t="str">
        <ns0:f>IF(Products!I200="Ready",Products!G200,"")</ns0:f>
      </ns0:c>
      <ns0:c r="E200" s="226"/>
      <ns0:c r="F200" s="227"/>
      <ns0:c r="G200" s="83" t="str">
        <ns0:f>IF(Products!I200="Ready",N(Sales!C200),"")</ns0:f>
      </ns0:c>
      <ns0:c r="H200" s="226"/>
      <ns0:c r="I200" s="226"/>
      <ns0:c r="J200" s="226"/>
      <ns0:c r="K200" s="83" t="str">
        <ns0:f t="shared" si="1">IF(X200&lt;&gt;"Ready","",D200+N(E200)-N(G200)-N(H200)-N(I200)-N(J200))</ns0:f>
      </ns0:c>
      <ns0:c r="L200" s="226"/>
      <ns0:c r="M200" s="83" t="str">
        <ns0:f t="shared" si="2">IF(AND(X200="Ready",ISNUMBER(L200)),L200-K200,"")</ns0:f>
      </ns0:c>
      <ns0:c r="N200" s="85" t="str">
        <ns0:f>IF(X200&lt;&gt;"Ready","",IF(N(E200)&gt;0,(D200*Products!H200+F200)/(D200+E200),Products!H200))</ns0:f>
      </ns0:c>
      <ns0:c r="O200" s="83" t="str">
        <ns0:f>IF(X200="","",IF(X200&lt;&gt;"Ready",X200,IF(NOT(ISNUMBER(Products!E200)),"Set minimum",IF(V200&lt;=Products!E200,"Restock","OK"))))</ns0:f>
      </ns0:c>
      <ns0:c r="P200" s="83" t="str">
        <ns0:f t="shared" si="3"/>
      </ns0:c>
      <ns0:c r="Q200" s="83" t="str">
        <ns0:f>IF(O200&lt;&gt;"Restock","",MAX(0,IF(ISNUMBER(Products!F200),Products!F200,MAX(2*Products!E200,Products!E200+1))-V200))</ns0:f>
      </ns0:c>
      <ns0:c r="R200" s="85" t="str">
        <ns0:f t="shared" si="4"/>
      </ns0:c>
      <ns0:c r="S200" s="85" t="str">
        <ns0:f t="shared" si="5">IF(AND(X200="Ready",ISNUMBER(L200)),L200*N200,"")</ns0:f>
      </ns0:c>
      <ns0:c r="T200" s="85" t="str">
        <ns0:f t="shared" si="6">IF(AND(X200="Ready",ISNUMBER(L200)),MAX(0,-M200)*N200,"")</ns0:f>
      </ns0:c>
      <ns0:c r="U200" s="85" t="str">
        <ns0:f t="shared" si="7"/>
      </ns0:c>
      <ns0:c r="V200" s="83" t="str">
        <ns0:f t="shared" si="8">IF(X200&lt;&gt;"Ready","",IF(ISNUMBER(L200),L200,K200))</ns0:f>
      </ns0:c>
      <ns0:c r="W200" s="85" t="str">
        <ns0:f t="shared" si="9"/>
      </ns0:c>
      <ns0:c r="X200" s="83" t="str">
        <ns0:f>IF(Products!I200="","",IF(Products!I200&lt;&gt;"Ready","Fix Products",IF(COUNTA(E200:F200,H200:J200,L200)&lt;&gt;COUNT(E200:F200,H200:J200,L200),"Numbers only",IF(MIN(E200:F200,H200:J200,L200)&lt;0,"No negatives",IF(AND(N(E200)&gt;0,NOT(ISNUMBER(F200))),"Add purchase total",IF(AND(N(E200)=0,N(F200)&gt;0),"Add received quantity",IF(D200+N(E200)-N(G200)-N(H200)-N(I200)-N(J200)&lt;0,"More out than in stock","Ready")))))))</ns0:f>
      </ns0:c>
      <ns0:c r="Y200" s="85" t="str">
        <ns0:f t="shared" si="10">IF(ISNUMBER(Q200),Q200*N200,"")</ns0:f>
      </ns0:c>
      <ns0:c r="Z200" s="239"/>
    </ns0:row>
    <ns0:row r="201" ht="15.75" customHeight="1">
      <ns0:c r="A201" s="83" t="str">
        <ns0:f>IF(Products!A201="","",Products!A201)</ns0:f>
      </ns0:c>
      <ns0:c r="B201" s="83" t="str">
        <ns0:f>IF(A201="","",Products!B201)</ns0:f>
      </ns0:c>
      <ns0:c r="C201" s="83" t="str">
        <ns0:f>IF(A201="","",Products!C201)</ns0:f>
      </ns0:c>
      <ns0:c r="D201" s="83" t="str">
        <ns0:f>IF(Products!I201="Ready",Products!G201,"")</ns0:f>
      </ns0:c>
      <ns0:c r="E201" s="226"/>
      <ns0:c r="F201" s="227"/>
      <ns0:c r="G201" s="83" t="str">
        <ns0:f>IF(Products!I201="Ready",N(Sales!C201),"")</ns0:f>
      </ns0:c>
      <ns0:c r="H201" s="226"/>
      <ns0:c r="I201" s="226"/>
      <ns0:c r="J201" s="226"/>
      <ns0:c r="K201" s="83" t="str">
        <ns0:f t="shared" si="1">IF(X201&lt;&gt;"Ready","",D201+N(E201)-N(G201)-N(H201)-N(I201)-N(J201))</ns0:f>
      </ns0:c>
      <ns0:c r="L201" s="226"/>
      <ns0:c r="M201" s="83" t="str">
        <ns0:f t="shared" si="2">IF(AND(X201="Ready",ISNUMBER(L201)),L201-K201,"")</ns0:f>
      </ns0:c>
      <ns0:c r="N201" s="85" t="str">
        <ns0:f>IF(X201&lt;&gt;"Ready","",IF(N(E201)&gt;0,(D201*Products!H201+F201)/(D201+E201),Products!H201))</ns0:f>
      </ns0:c>
      <ns0:c r="O201" s="83" t="str">
        <ns0:f>IF(X201="","",IF(X201&lt;&gt;"Ready",X201,IF(NOT(ISNUMBER(Products!E201)),"Set minimum",IF(V201&lt;=Products!E201,"Restock","OK"))))</ns0:f>
      </ns0:c>
      <ns0:c r="P201" s="83" t="str">
        <ns0:f t="shared" si="3"/>
      </ns0:c>
      <ns0:c r="Q201" s="83" t="str">
        <ns0:f>IF(O201&lt;&gt;"Restock","",MAX(0,IF(ISNUMBER(Products!F201),Products!F201,MAX(2*Products!E201,Products!E201+1))-V201))</ns0:f>
      </ns0:c>
      <ns0:c r="R201" s="85" t="str">
        <ns0:f t="shared" si="4"/>
      </ns0:c>
      <ns0:c r="S201" s="85" t="str">
        <ns0:f t="shared" si="5">IF(AND(X201="Ready",ISNUMBER(L201)),L201*N201,"")</ns0:f>
      </ns0:c>
      <ns0:c r="T201" s="85" t="str">
        <ns0:f t="shared" si="6">IF(AND(X201="Ready",ISNUMBER(L201)),MAX(0,-M201)*N201,"")</ns0:f>
      </ns0:c>
      <ns0:c r="U201" s="85" t="str">
        <ns0:f t="shared" si="7"/>
      </ns0:c>
      <ns0:c r="V201" s="83" t="str">
        <ns0:f t="shared" si="8">IF(X201&lt;&gt;"Ready","",IF(ISNUMBER(L201),L201,K201))</ns0:f>
      </ns0:c>
      <ns0:c r="W201" s="85" t="str">
        <ns0:f t="shared" si="9"/>
      </ns0:c>
      <ns0:c r="X201" s="83" t="str">
        <ns0:f>IF(Products!I201="","",IF(Products!I201&lt;&gt;"Ready","Fix Products",IF(COUNTA(E201:F201,H201:J201,L201)&lt;&gt;COUNT(E201:F201,H201:J201,L201),"Numbers only",IF(MIN(E201:F201,H201:J201,L201)&lt;0,"No negatives",IF(AND(N(E201)&gt;0,NOT(ISNUMBER(F201))),"Add purchase total",IF(AND(N(E201)=0,N(F201)&gt;0),"Add received quantity",IF(D201+N(E201)-N(G201)-N(H201)-N(I201)-N(J201)&lt;0,"More out than in stock","Ready")))))))</ns0:f>
      </ns0:c>
      <ns0:c r="Y201" s="85" t="str">
        <ns0:f t="shared" si="10">IF(ISNUMBER(Q201),Q201*N201,"")</ns0:f>
      </ns0:c>
      <ns0:c r="Z201" s="239"/>
    </ns0:row>
    <ns0:row r="202" ht="15.75" customHeight="1">
      <ns0:c r="A202" s="83" t="str">
        <ns0:f>IF(Products!A202="","",Products!A202)</ns0:f>
      </ns0:c>
      <ns0:c r="B202" s="83" t="str">
        <ns0:f>IF(A202="","",Products!B202)</ns0:f>
      </ns0:c>
      <ns0:c r="C202" s="83" t="str">
        <ns0:f>IF(A202="","",Products!C202)</ns0:f>
      </ns0:c>
      <ns0:c r="D202" s="83" t="str">
        <ns0:f>IF(Products!I202="Ready",Products!G202,"")</ns0:f>
      </ns0:c>
      <ns0:c r="E202" s="226"/>
      <ns0:c r="F202" s="227"/>
      <ns0:c r="G202" s="83" t="str">
        <ns0:f>IF(Products!I202="Ready",N(Sales!C202),"")</ns0:f>
      </ns0:c>
      <ns0:c r="H202" s="226"/>
      <ns0:c r="I202" s="226"/>
      <ns0:c r="J202" s="226"/>
      <ns0:c r="K202" s="83" t="str">
        <ns0:f t="shared" si="1">IF(X202&lt;&gt;"Ready","",D202+N(E202)-N(G202)-N(H202)-N(I202)-N(J202))</ns0:f>
      </ns0:c>
      <ns0:c r="L202" s="226"/>
      <ns0:c r="M202" s="83" t="str">
        <ns0:f t="shared" si="2">IF(AND(X202="Ready",ISNUMBER(L202)),L202-K202,"")</ns0:f>
      </ns0:c>
      <ns0:c r="N202" s="85" t="str">
        <ns0:f>IF(X202&lt;&gt;"Ready","",IF(N(E202)&gt;0,(D202*Products!H202+F202)/(D202+E202),Products!H202))</ns0:f>
      </ns0:c>
      <ns0:c r="O202" s="83" t="str">
        <ns0:f>IF(X202="","",IF(X202&lt;&gt;"Ready",X202,IF(NOT(ISNUMBER(Products!E202)),"Set minimum",IF(V202&lt;=Products!E202,"Restock","OK"))))</ns0:f>
      </ns0:c>
      <ns0:c r="P202" s="83" t="str">
        <ns0:f t="shared" si="3"/>
      </ns0:c>
      <ns0:c r="Q202" s="83" t="str">
        <ns0:f>IF(O202&lt;&gt;"Restock","",MAX(0,IF(ISNUMBER(Products!F202),Products!F202,MAX(2*Products!E202,Products!E202+1))-V202))</ns0:f>
      </ns0:c>
      <ns0:c r="R202" s="85" t="str">
        <ns0:f t="shared" si="4"/>
      </ns0:c>
      <ns0:c r="S202" s="85" t="str">
        <ns0:f t="shared" si="5">IF(AND(X202="Ready",ISNUMBER(L202)),L202*N202,"")</ns0:f>
      </ns0:c>
      <ns0:c r="T202" s="85" t="str">
        <ns0:f t="shared" si="6">IF(AND(X202="Ready",ISNUMBER(L202)),MAX(0,-M202)*N202,"")</ns0:f>
      </ns0:c>
      <ns0:c r="U202" s="85" t="str">
        <ns0:f t="shared" si="7"/>
      </ns0:c>
      <ns0:c r="V202" s="83" t="str">
        <ns0:f t="shared" si="8">IF(X202&lt;&gt;"Ready","",IF(ISNUMBER(L202),L202,K202))</ns0:f>
      </ns0:c>
      <ns0:c r="W202" s="85" t="str">
        <ns0:f t="shared" si="9"/>
      </ns0:c>
      <ns0:c r="X202" s="83" t="str">
        <ns0:f>IF(Products!I202="","",IF(Products!I202&lt;&gt;"Ready","Fix Products",IF(COUNTA(E202:F202,H202:J202,L202)&lt;&gt;COUNT(E202:F202,H202:J202,L202),"Numbers only",IF(MIN(E202:F202,H202:J202,L202)&lt;0,"No negatives",IF(AND(N(E202)&gt;0,NOT(ISNUMBER(F202))),"Add purchase total",IF(AND(N(E202)=0,N(F202)&gt;0),"Add received quantity",IF(D202+N(E202)-N(G202)-N(H202)-N(I202)-N(J202)&lt;0,"More out than in stock","Ready")))))))</ns0:f>
      </ns0:c>
      <ns0:c r="Y202" s="85" t="str">
        <ns0:f t="shared" si="10">IF(ISNUMBER(Q202),Q202*N202,"")</ns0:f>
      </ns0:c>
      <ns0:c r="Z202" s="239"/>
    </ns0:row>
    <ns0:row r="203" ht="15.75" customHeight="1">
      <ns0:c r="A203" s="83" t="str">
        <ns0:f>IF(Products!A203="","",Products!A203)</ns0:f>
      </ns0:c>
      <ns0:c r="B203" s="83" t="str">
        <ns0:f>IF(A203="","",Products!B203)</ns0:f>
      </ns0:c>
      <ns0:c r="C203" s="83" t="str">
        <ns0:f>IF(A203="","",Products!C203)</ns0:f>
      </ns0:c>
      <ns0:c r="D203" s="83" t="str">
        <ns0:f>IF(Products!I203="Ready",Products!G203,"")</ns0:f>
      </ns0:c>
      <ns0:c r="E203" s="226"/>
      <ns0:c r="F203" s="227"/>
      <ns0:c r="G203" s="83" t="str">
        <ns0:f>IF(Products!I203="Ready",N(Sales!C203),"")</ns0:f>
      </ns0:c>
      <ns0:c r="H203" s="226"/>
      <ns0:c r="I203" s="226"/>
      <ns0:c r="J203" s="226"/>
      <ns0:c r="K203" s="83" t="str">
        <ns0:f t="shared" si="1">IF(X203&lt;&gt;"Ready","",D203+N(E203)-N(G203)-N(H203)-N(I203)-N(J203))</ns0:f>
      </ns0:c>
      <ns0:c r="L203" s="226"/>
      <ns0:c r="M203" s="83" t="str">
        <ns0:f t="shared" si="2">IF(AND(X203="Ready",ISNUMBER(L203)),L203-K203,"")</ns0:f>
      </ns0:c>
      <ns0:c r="N203" s="85" t="str">
        <ns0:f>IF(X203&lt;&gt;"Ready","",IF(N(E203)&gt;0,(D203*Products!H203+F203)/(D203+E203),Products!H203))</ns0:f>
      </ns0:c>
      <ns0:c r="O203" s="83" t="str">
        <ns0:f>IF(X203="","",IF(X203&lt;&gt;"Ready",X203,IF(NOT(ISNUMBER(Products!E203)),"Set minimum",IF(V203&lt;=Products!E203,"Restock","OK"))))</ns0:f>
      </ns0:c>
      <ns0:c r="P203" s="83" t="str">
        <ns0:f t="shared" si="3"/>
      </ns0:c>
      <ns0:c r="Q203" s="83" t="str">
        <ns0:f>IF(O203&lt;&gt;"Restock","",MAX(0,IF(ISNUMBER(Products!F203),Products!F203,MAX(2*Products!E203,Products!E203+1))-V203))</ns0:f>
      </ns0:c>
      <ns0:c r="R203" s="85" t="str">
        <ns0:f t="shared" si="4"/>
      </ns0:c>
      <ns0:c r="S203" s="85" t="str">
        <ns0:f t="shared" si="5">IF(AND(X203="Ready",ISNUMBER(L203)),L203*N203,"")</ns0:f>
      </ns0:c>
      <ns0:c r="T203" s="85" t="str">
        <ns0:f t="shared" si="6">IF(AND(X203="Ready",ISNUMBER(L203)),MAX(0,-M203)*N203,"")</ns0:f>
      </ns0:c>
      <ns0:c r="U203" s="85" t="str">
        <ns0:f t="shared" si="7"/>
      </ns0:c>
      <ns0:c r="V203" s="83" t="str">
        <ns0:f t="shared" si="8">IF(X203&lt;&gt;"Ready","",IF(ISNUMBER(L203),L203,K203))</ns0:f>
      </ns0:c>
      <ns0:c r="W203" s="85" t="str">
        <ns0:f t="shared" si="9"/>
      </ns0:c>
      <ns0:c r="X203" s="83" t="str">
        <ns0:f>IF(Products!I203="","",IF(Products!I203&lt;&gt;"Ready","Fix Products",IF(COUNTA(E203:F203,H203:J203,L203)&lt;&gt;COUNT(E203:F203,H203:J203,L203),"Numbers only",IF(MIN(E203:F203,H203:J203,L203)&lt;0,"No negatives",IF(AND(N(E203)&gt;0,NOT(ISNUMBER(F203))),"Add purchase total",IF(AND(N(E203)=0,N(F203)&gt;0),"Add received quantity",IF(D203+N(E203)-N(G203)-N(H203)-N(I203)-N(J203)&lt;0,"More out than in stock","Ready")))))))</ns0:f>
      </ns0:c>
      <ns0:c r="Y203" s="85" t="str">
        <ns0:f t="shared" si="10">IF(ISNUMBER(Q203),Q203*N203,"")</ns0:f>
      </ns0:c>
      <ns0:c r="Z203" s="239"/>
    </ns0:row>
    <ns0:row r="204" ht="15.75" customHeight="1">
      <ns0:c r="A204" s="83" t="str">
        <ns0:f>IF(Products!A204="","",Products!A204)</ns0:f>
      </ns0:c>
      <ns0:c r="B204" s="83" t="str">
        <ns0:f>IF(A204="","",Products!B204)</ns0:f>
      </ns0:c>
      <ns0:c r="C204" s="83" t="str">
        <ns0:f>IF(A204="","",Products!C204)</ns0:f>
      </ns0:c>
      <ns0:c r="D204" s="83" t="str">
        <ns0:f>IF(Products!I204="Ready",Products!G204,"")</ns0:f>
      </ns0:c>
      <ns0:c r="E204" s="226"/>
      <ns0:c r="F204" s="227"/>
      <ns0:c r="G204" s="83" t="str">
        <ns0:f>IF(Products!I204="Ready",N(Sales!C204),"")</ns0:f>
      </ns0:c>
      <ns0:c r="H204" s="226"/>
      <ns0:c r="I204" s="226"/>
      <ns0:c r="J204" s="226"/>
      <ns0:c r="K204" s="83" t="str">
        <ns0:f t="shared" si="1">IF(X204&lt;&gt;"Ready","",D204+N(E204)-N(G204)-N(H204)-N(I204)-N(J204))</ns0:f>
      </ns0:c>
      <ns0:c r="L204" s="226"/>
      <ns0:c r="M204" s="83" t="str">
        <ns0:f t="shared" si="2">IF(AND(X204="Ready",ISNUMBER(L204)),L204-K204,"")</ns0:f>
      </ns0:c>
      <ns0:c r="N204" s="85" t="str">
        <ns0:f>IF(X204&lt;&gt;"Ready","",IF(N(E204)&gt;0,(D204*Products!H204+F204)/(D204+E204),Products!H204))</ns0:f>
      </ns0:c>
      <ns0:c r="O204" s="83" t="str">
        <ns0:f>IF(X204="","",IF(X204&lt;&gt;"Ready",X204,IF(NOT(ISNUMBER(Products!E204)),"Set minimum",IF(V204&lt;=Products!E204,"Restock","OK"))))</ns0:f>
      </ns0:c>
      <ns0:c r="P204" s="83" t="str">
        <ns0:f t="shared" si="3"/>
      </ns0:c>
      <ns0:c r="Q204" s="83" t="str">
        <ns0:f>IF(O204&lt;&gt;"Restock","",MAX(0,IF(ISNUMBER(Products!F204),Products!F204,MAX(2*Products!E204,Products!E204+1))-V204))</ns0:f>
      </ns0:c>
      <ns0:c r="R204" s="85" t="str">
        <ns0:f t="shared" si="4"/>
      </ns0:c>
      <ns0:c r="S204" s="85" t="str">
        <ns0:f t="shared" si="5">IF(AND(X204="Ready",ISNUMBER(L204)),L204*N204,"")</ns0:f>
      </ns0:c>
      <ns0:c r="T204" s="85" t="str">
        <ns0:f t="shared" si="6">IF(AND(X204="Ready",ISNUMBER(L204)),MAX(0,-M204)*N204,"")</ns0:f>
      </ns0:c>
      <ns0:c r="U204" s="85" t="str">
        <ns0:f t="shared" si="7"/>
      </ns0:c>
      <ns0:c r="V204" s="83" t="str">
        <ns0:f t="shared" si="8">IF(X204&lt;&gt;"Ready","",IF(ISNUMBER(L204),L204,K204))</ns0:f>
      </ns0:c>
      <ns0:c r="W204" s="85" t="str">
        <ns0:f t="shared" si="9"/>
      </ns0:c>
      <ns0:c r="X204" s="83" t="str">
        <ns0:f>IF(Products!I204="","",IF(Products!I204&lt;&gt;"Ready","Fix Products",IF(COUNTA(E204:F204,H204:J204,L204)&lt;&gt;COUNT(E204:F204,H204:J204,L204),"Numbers only",IF(MIN(E204:F204,H204:J204,L204)&lt;0,"No negatives",IF(AND(N(E204)&gt;0,NOT(ISNUMBER(F204))),"Add purchase total",IF(AND(N(E204)=0,N(F204)&gt;0),"Add received quantity",IF(D204+N(E204)-N(G204)-N(H204)-N(I204)-N(J204)&lt;0,"More out than in stock","Ready")))))))</ns0:f>
      </ns0:c>
      <ns0:c r="Y204" s="85" t="str">
        <ns0:f t="shared" si="10">IF(ISNUMBER(Q204),Q204*N204,"")</ns0:f>
      </ns0:c>
      <ns0:c r="Z204" s="239"/>
    </ns0:row>
    <ns0:row r="205" ht="15.75" customHeight="1">
      <ns0:c r="A205" s="83" t="str">
        <ns0:f>IF(Products!A205="","",Products!A205)</ns0:f>
      </ns0:c>
      <ns0:c r="B205" s="83" t="str">
        <ns0:f>IF(A205="","",Products!B205)</ns0:f>
      </ns0:c>
      <ns0:c r="C205" s="83" t="str">
        <ns0:f>IF(A205="","",Products!C205)</ns0:f>
      </ns0:c>
      <ns0:c r="D205" s="83" t="str">
        <ns0:f>IF(Products!I205="Ready",Products!G205,"")</ns0:f>
      </ns0:c>
      <ns0:c r="E205" s="226"/>
      <ns0:c r="F205" s="227"/>
      <ns0:c r="G205" s="83" t="str">
        <ns0:f>IF(Products!I205="Ready",N(Sales!C205),"")</ns0:f>
      </ns0:c>
      <ns0:c r="H205" s="226"/>
      <ns0:c r="I205" s="226"/>
      <ns0:c r="J205" s="226"/>
      <ns0:c r="K205" s="83" t="str">
        <ns0:f t="shared" si="1">IF(X205&lt;&gt;"Ready","",D205+N(E205)-N(G205)-N(H205)-N(I205)-N(J205))</ns0:f>
      </ns0:c>
      <ns0:c r="L205" s="226"/>
      <ns0:c r="M205" s="83" t="str">
        <ns0:f t="shared" si="2">IF(AND(X205="Ready",ISNUMBER(L205)),L205-K205,"")</ns0:f>
      </ns0:c>
      <ns0:c r="N205" s="85" t="str">
        <ns0:f>IF(X205&lt;&gt;"Ready","",IF(N(E205)&gt;0,(D205*Products!H205+F205)/(D205+E205),Products!H205))</ns0:f>
      </ns0:c>
      <ns0:c r="O205" s="83" t="str">
        <ns0:f>IF(X205="","",IF(X205&lt;&gt;"Ready",X205,IF(NOT(ISNUMBER(Products!E205)),"Set minimum",IF(V205&lt;=Products!E205,"Restock","OK"))))</ns0:f>
      </ns0:c>
      <ns0:c r="P205" s="83" t="str">
        <ns0:f t="shared" si="3"/>
      </ns0:c>
      <ns0:c r="Q205" s="83" t="str">
        <ns0:f>IF(O205&lt;&gt;"Restock","",MAX(0,IF(ISNUMBER(Products!F205),Products!F205,MAX(2*Products!E205,Products!E205+1))-V205))</ns0:f>
      </ns0:c>
      <ns0:c r="R205" s="85" t="str">
        <ns0:f t="shared" si="4"/>
      </ns0:c>
      <ns0:c r="S205" s="85" t="str">
        <ns0:f t="shared" si="5">IF(AND(X205="Ready",ISNUMBER(L205)),L205*N205,"")</ns0:f>
      </ns0:c>
      <ns0:c r="T205" s="85" t="str">
        <ns0:f t="shared" si="6">IF(AND(X205="Ready",ISNUMBER(L205)),MAX(0,-M205)*N205,"")</ns0:f>
      </ns0:c>
      <ns0:c r="U205" s="85" t="str">
        <ns0:f t="shared" si="7"/>
      </ns0:c>
      <ns0:c r="V205" s="83" t="str">
        <ns0:f t="shared" si="8">IF(X205&lt;&gt;"Ready","",IF(ISNUMBER(L205),L205,K205))</ns0:f>
      </ns0:c>
      <ns0:c r="W205" s="85" t="str">
        <ns0:f t="shared" si="9"/>
      </ns0:c>
      <ns0:c r="X205" s="83" t="str">
        <ns0:f>IF(Products!I205="","",IF(Products!I205&lt;&gt;"Ready","Fix Products",IF(COUNTA(E205:F205,H205:J205,L205)&lt;&gt;COUNT(E205:F205,H205:J205,L205),"Numbers only",IF(MIN(E205:F205,H205:J205,L205)&lt;0,"No negatives",IF(AND(N(E205)&gt;0,NOT(ISNUMBER(F205))),"Add purchase total",IF(AND(N(E205)=0,N(F205)&gt;0),"Add received quantity",IF(D205+N(E205)-N(G205)-N(H205)-N(I205)-N(J205)&lt;0,"More out than in stock","Ready")))))))</ns0:f>
      </ns0:c>
      <ns0:c r="Y205" s="85" t="str">
        <ns0:f t="shared" si="10">IF(ISNUMBER(Q205),Q205*N205,"")</ns0:f>
      </ns0:c>
      <ns0:c r="Z205" s="239"/>
    </ns0:row>
    <ns0:row r="206" ht="15.75" customHeight="1">
      <ns0:c r="A206" s="83" t="str">
        <ns0:f>IF(Products!A206="","",Products!A206)</ns0:f>
      </ns0:c>
      <ns0:c r="B206" s="83" t="str">
        <ns0:f>IF(A206="","",Products!B206)</ns0:f>
      </ns0:c>
      <ns0:c r="C206" s="83" t="str">
        <ns0:f>IF(A206="","",Products!C206)</ns0:f>
      </ns0:c>
      <ns0:c r="D206" s="83" t="str">
        <ns0:f>IF(Products!I206="Ready",Products!G206,"")</ns0:f>
      </ns0:c>
      <ns0:c r="E206" s="226"/>
      <ns0:c r="F206" s="227"/>
      <ns0:c r="G206" s="83" t="str">
        <ns0:f>IF(Products!I206="Ready",N(Sales!C206),"")</ns0:f>
      </ns0:c>
      <ns0:c r="H206" s="226"/>
      <ns0:c r="I206" s="226"/>
      <ns0:c r="J206" s="226"/>
      <ns0:c r="K206" s="83" t="str">
        <ns0:f t="shared" si="1">IF(X206&lt;&gt;"Ready","",D206+N(E206)-N(G206)-N(H206)-N(I206)-N(J206))</ns0:f>
      </ns0:c>
      <ns0:c r="L206" s="226"/>
      <ns0:c r="M206" s="83" t="str">
        <ns0:f t="shared" si="2">IF(AND(X206="Ready",ISNUMBER(L206)),L206-K206,"")</ns0:f>
      </ns0:c>
      <ns0:c r="N206" s="85" t="str">
        <ns0:f>IF(X206&lt;&gt;"Ready","",IF(N(E206)&gt;0,(D206*Products!H206+F206)/(D206+E206),Products!H206))</ns0:f>
      </ns0:c>
      <ns0:c r="O206" s="83" t="str">
        <ns0:f>IF(X206="","",IF(X206&lt;&gt;"Ready",X206,IF(NOT(ISNUMBER(Products!E206)),"Set minimum",IF(V206&lt;=Products!E206,"Restock","OK"))))</ns0:f>
      </ns0:c>
      <ns0:c r="P206" s="83" t="str">
        <ns0:f t="shared" si="3"/>
      </ns0:c>
      <ns0:c r="Q206" s="83" t="str">
        <ns0:f>IF(O206&lt;&gt;"Restock","",MAX(0,IF(ISNUMBER(Products!F206),Products!F206,MAX(2*Products!E206,Products!E206+1))-V206))</ns0:f>
      </ns0:c>
      <ns0:c r="R206" s="85" t="str">
        <ns0:f t="shared" si="4"/>
      </ns0:c>
      <ns0:c r="S206" s="85" t="str">
        <ns0:f t="shared" si="5">IF(AND(X206="Ready",ISNUMBER(L206)),L206*N206,"")</ns0:f>
      </ns0:c>
      <ns0:c r="T206" s="85" t="str">
        <ns0:f t="shared" si="6">IF(AND(X206="Ready",ISNUMBER(L206)),MAX(0,-M206)*N206,"")</ns0:f>
      </ns0:c>
      <ns0:c r="U206" s="85" t="str">
        <ns0:f t="shared" si="7"/>
      </ns0:c>
      <ns0:c r="V206" s="83" t="str">
        <ns0:f t="shared" si="8">IF(X206&lt;&gt;"Ready","",IF(ISNUMBER(L206),L206,K206))</ns0:f>
      </ns0:c>
      <ns0:c r="W206" s="85" t="str">
        <ns0:f t="shared" si="9"/>
      </ns0:c>
      <ns0:c r="X206" s="83" t="str">
        <ns0:f>IF(Products!I206="","",IF(Products!I206&lt;&gt;"Ready","Fix Products",IF(COUNTA(E206:F206,H206:J206,L206)&lt;&gt;COUNT(E206:F206,H206:J206,L206),"Numbers only",IF(MIN(E206:F206,H206:J206,L206)&lt;0,"No negatives",IF(AND(N(E206)&gt;0,NOT(ISNUMBER(F206))),"Add purchase total",IF(AND(N(E206)=0,N(F206)&gt;0),"Add received quantity",IF(D206+N(E206)-N(G206)-N(H206)-N(I206)-N(J206)&lt;0,"More out than in stock","Ready")))))))</ns0:f>
      </ns0:c>
      <ns0:c r="Y206" s="85" t="str">
        <ns0:f t="shared" si="10">IF(ISNUMBER(Q206),Q206*N206,"")</ns0:f>
      </ns0:c>
      <ns0:c r="Z206" s="239"/>
    </ns0:row>
    <ns0:row r="207" ht="15.75" customHeight="1">
      <ns0:c r="A207" s="83" t="str">
        <ns0:f>IF(Products!A207="","",Products!A207)</ns0:f>
      </ns0:c>
      <ns0:c r="B207" s="83" t="str">
        <ns0:f>IF(A207="","",Products!B207)</ns0:f>
      </ns0:c>
      <ns0:c r="C207" s="83" t="str">
        <ns0:f>IF(A207="","",Products!C207)</ns0:f>
      </ns0:c>
      <ns0:c r="D207" s="83" t="str">
        <ns0:f>IF(Products!I207="Ready",Products!G207,"")</ns0:f>
      </ns0:c>
      <ns0:c r="E207" s="226"/>
      <ns0:c r="F207" s="227"/>
      <ns0:c r="G207" s="83" t="str">
        <ns0:f>IF(Products!I207="Ready",N(Sales!C207),"")</ns0:f>
      </ns0:c>
      <ns0:c r="H207" s="226"/>
      <ns0:c r="I207" s="226"/>
      <ns0:c r="J207" s="226"/>
      <ns0:c r="K207" s="83" t="str">
        <ns0:f t="shared" si="1">IF(X207&lt;&gt;"Ready","",D207+N(E207)-N(G207)-N(H207)-N(I207)-N(J207))</ns0:f>
      </ns0:c>
      <ns0:c r="L207" s="226"/>
      <ns0:c r="M207" s="83" t="str">
        <ns0:f t="shared" si="2">IF(AND(X207="Ready",ISNUMBER(L207)),L207-K207,"")</ns0:f>
      </ns0:c>
      <ns0:c r="N207" s="85" t="str">
        <ns0:f>IF(X207&lt;&gt;"Ready","",IF(N(E207)&gt;0,(D207*Products!H207+F207)/(D207+E207),Products!H207))</ns0:f>
      </ns0:c>
      <ns0:c r="O207" s="83" t="str">
        <ns0:f>IF(X207="","",IF(X207&lt;&gt;"Ready",X207,IF(NOT(ISNUMBER(Products!E207)),"Set minimum",IF(V207&lt;=Products!E207,"Restock","OK"))))</ns0:f>
      </ns0:c>
      <ns0:c r="P207" s="83" t="str">
        <ns0:f t="shared" si="3"/>
      </ns0:c>
      <ns0:c r="Q207" s="83" t="str">
        <ns0:f>IF(O207&lt;&gt;"Restock","",MAX(0,IF(ISNUMBER(Products!F207),Products!F207,MAX(2*Products!E207,Products!E207+1))-V207))</ns0:f>
      </ns0:c>
      <ns0:c r="R207" s="85" t="str">
        <ns0:f t="shared" si="4"/>
      </ns0:c>
      <ns0:c r="S207" s="85" t="str">
        <ns0:f t="shared" si="5">IF(AND(X207="Ready",ISNUMBER(L207)),L207*N207,"")</ns0:f>
      </ns0:c>
      <ns0:c r="T207" s="85" t="str">
        <ns0:f t="shared" si="6">IF(AND(X207="Ready",ISNUMBER(L207)),MAX(0,-M207)*N207,"")</ns0:f>
      </ns0:c>
      <ns0:c r="U207" s="85" t="str">
        <ns0:f t="shared" si="7"/>
      </ns0:c>
      <ns0:c r="V207" s="83" t="str">
        <ns0:f t="shared" si="8">IF(X207&lt;&gt;"Ready","",IF(ISNUMBER(L207),L207,K207))</ns0:f>
      </ns0:c>
      <ns0:c r="W207" s="85" t="str">
        <ns0:f t="shared" si="9"/>
      </ns0:c>
      <ns0:c r="X207" s="83" t="str">
        <ns0:f>IF(Products!I207="","",IF(Products!I207&lt;&gt;"Ready","Fix Products",IF(COUNTA(E207:F207,H207:J207,L207)&lt;&gt;COUNT(E207:F207,H207:J207,L207),"Numbers only",IF(MIN(E207:F207,H207:J207,L207)&lt;0,"No negatives",IF(AND(N(E207)&gt;0,NOT(ISNUMBER(F207))),"Add purchase total",IF(AND(N(E207)=0,N(F207)&gt;0),"Add received quantity",IF(D207+N(E207)-N(G207)-N(H207)-N(I207)-N(J207)&lt;0,"More out than in stock","Ready")))))))</ns0:f>
      </ns0:c>
      <ns0:c r="Y207" s="85" t="str">
        <ns0:f t="shared" si="10">IF(ISNUMBER(Q207),Q207*N207,"")</ns0:f>
      </ns0:c>
      <ns0:c r="Z207" s="239"/>
    </ns0:row>
    <ns0:row r="208" ht="15.75" customHeight="1">
      <ns0:c r="A208" s="83" t="str">
        <ns0:f>IF(Products!A208="","",Products!A208)</ns0:f>
      </ns0:c>
      <ns0:c r="B208" s="83" t="str">
        <ns0:f>IF(A208="","",Products!B208)</ns0:f>
      </ns0:c>
      <ns0:c r="C208" s="83" t="str">
        <ns0:f>IF(A208="","",Products!C208)</ns0:f>
      </ns0:c>
      <ns0:c r="D208" s="83" t="str">
        <ns0:f>IF(Products!I208="Ready",Products!G208,"")</ns0:f>
      </ns0:c>
      <ns0:c r="E208" s="226"/>
      <ns0:c r="F208" s="227"/>
      <ns0:c r="G208" s="83" t="str">
        <ns0:f>IF(Products!I208="Ready",N(Sales!C208),"")</ns0:f>
      </ns0:c>
      <ns0:c r="H208" s="226"/>
      <ns0:c r="I208" s="226"/>
      <ns0:c r="J208" s="226"/>
      <ns0:c r="K208" s="83" t="str">
        <ns0:f t="shared" si="1">IF(X208&lt;&gt;"Ready","",D208+N(E208)-N(G208)-N(H208)-N(I208)-N(J208))</ns0:f>
      </ns0:c>
      <ns0:c r="L208" s="226"/>
      <ns0:c r="M208" s="83" t="str">
        <ns0:f t="shared" si="2">IF(AND(X208="Ready",ISNUMBER(L208)),L208-K208,"")</ns0:f>
      </ns0:c>
      <ns0:c r="N208" s="85" t="str">
        <ns0:f>IF(X208&lt;&gt;"Ready","",IF(N(E208)&gt;0,(D208*Products!H208+F208)/(D208+E208),Products!H208))</ns0:f>
      </ns0:c>
      <ns0:c r="O208" s="83" t="str">
        <ns0:f>IF(X208="","",IF(X208&lt;&gt;"Ready",X208,IF(NOT(ISNUMBER(Products!E208)),"Set minimum",IF(V208&lt;=Products!E208,"Restock","OK"))))</ns0:f>
      </ns0:c>
      <ns0:c r="P208" s="83" t="str">
        <ns0:f t="shared" si="3"/>
      </ns0:c>
      <ns0:c r="Q208" s="83" t="str">
        <ns0:f>IF(O208&lt;&gt;"Restock","",MAX(0,IF(ISNUMBER(Products!F208),Products!F208,MAX(2*Products!E208,Products!E208+1))-V208))</ns0:f>
      </ns0:c>
      <ns0:c r="R208" s="85" t="str">
        <ns0:f t="shared" si="4"/>
      </ns0:c>
      <ns0:c r="S208" s="85" t="str">
        <ns0:f t="shared" si="5">IF(AND(X208="Ready",ISNUMBER(L208)),L208*N208,"")</ns0:f>
      </ns0:c>
      <ns0:c r="T208" s="85" t="str">
        <ns0:f t="shared" si="6">IF(AND(X208="Ready",ISNUMBER(L208)),MAX(0,-M208)*N208,"")</ns0:f>
      </ns0:c>
      <ns0:c r="U208" s="85" t="str">
        <ns0:f t="shared" si="7"/>
      </ns0:c>
      <ns0:c r="V208" s="83" t="str">
        <ns0:f t="shared" si="8">IF(X208&lt;&gt;"Ready","",IF(ISNUMBER(L208),L208,K208))</ns0:f>
      </ns0:c>
      <ns0:c r="W208" s="85" t="str">
        <ns0:f t="shared" si="9"/>
      </ns0:c>
      <ns0:c r="X208" s="83" t="str">
        <ns0:f>IF(Products!I208="","",IF(Products!I208&lt;&gt;"Ready","Fix Products",IF(COUNTA(E208:F208,H208:J208,L208)&lt;&gt;COUNT(E208:F208,H208:J208,L208),"Numbers only",IF(MIN(E208:F208,H208:J208,L208)&lt;0,"No negatives",IF(AND(N(E208)&gt;0,NOT(ISNUMBER(F208))),"Add purchase total",IF(AND(N(E208)=0,N(F208)&gt;0),"Add received quantity",IF(D208+N(E208)-N(G208)-N(H208)-N(I208)-N(J208)&lt;0,"More out than in stock","Ready")))))))</ns0:f>
      </ns0:c>
      <ns0:c r="Y208" s="85" t="str">
        <ns0:f t="shared" si="10">IF(ISNUMBER(Q208),Q208*N208,"")</ns0:f>
      </ns0:c>
      <ns0:c r="Z208" s="239"/>
    </ns0:row>
    <ns0:row r="209" ht="15.75" customHeight="1">
      <ns0:c r="A209" s="83" t="str">
        <ns0:f>IF(Products!A209="","",Products!A209)</ns0:f>
      </ns0:c>
      <ns0:c r="B209" s="83" t="str">
        <ns0:f>IF(A209="","",Products!B209)</ns0:f>
      </ns0:c>
      <ns0:c r="C209" s="83" t="str">
        <ns0:f>IF(A209="","",Products!C209)</ns0:f>
      </ns0:c>
      <ns0:c r="D209" s="83" t="str">
        <ns0:f>IF(Products!I209="Ready",Products!G209,"")</ns0:f>
      </ns0:c>
      <ns0:c r="E209" s="226"/>
      <ns0:c r="F209" s="227"/>
      <ns0:c r="G209" s="83" t="str">
        <ns0:f>IF(Products!I209="Ready",N(Sales!C209),"")</ns0:f>
      </ns0:c>
      <ns0:c r="H209" s="226"/>
      <ns0:c r="I209" s="226"/>
      <ns0:c r="J209" s="226"/>
      <ns0:c r="K209" s="83" t="str">
        <ns0:f t="shared" si="1">IF(X209&lt;&gt;"Ready","",D209+N(E209)-N(G209)-N(H209)-N(I209)-N(J209))</ns0:f>
      </ns0:c>
      <ns0:c r="L209" s="226"/>
      <ns0:c r="M209" s="83" t="str">
        <ns0:f t="shared" si="2">IF(AND(X209="Ready",ISNUMBER(L209)),L209-K209,"")</ns0:f>
      </ns0:c>
      <ns0:c r="N209" s="85" t="str">
        <ns0:f>IF(X209&lt;&gt;"Ready","",IF(N(E209)&gt;0,(D209*Products!H209+F209)/(D209+E209),Products!H209))</ns0:f>
      </ns0:c>
      <ns0:c r="O209" s="83" t="str">
        <ns0:f>IF(X209="","",IF(X209&lt;&gt;"Ready",X209,IF(NOT(ISNUMBER(Products!E209)),"Set minimum",IF(V209&lt;=Products!E209,"Restock","OK"))))</ns0:f>
      </ns0:c>
      <ns0:c r="P209" s="83" t="str">
        <ns0:f t="shared" si="3"/>
      </ns0:c>
      <ns0:c r="Q209" s="83" t="str">
        <ns0:f>IF(O209&lt;&gt;"Restock","",MAX(0,IF(ISNUMBER(Products!F209),Products!F209,MAX(2*Products!E209,Products!E209+1))-V209))</ns0:f>
      </ns0:c>
      <ns0:c r="R209" s="85" t="str">
        <ns0:f t="shared" si="4"/>
      </ns0:c>
      <ns0:c r="S209" s="85" t="str">
        <ns0:f t="shared" si="5">IF(AND(X209="Ready",ISNUMBER(L209)),L209*N209,"")</ns0:f>
      </ns0:c>
      <ns0:c r="T209" s="85" t="str">
        <ns0:f t="shared" si="6">IF(AND(X209="Ready",ISNUMBER(L209)),MAX(0,-M209)*N209,"")</ns0:f>
      </ns0:c>
      <ns0:c r="U209" s="85" t="str">
        <ns0:f t="shared" si="7"/>
      </ns0:c>
      <ns0:c r="V209" s="83" t="str">
        <ns0:f t="shared" si="8">IF(X209&lt;&gt;"Ready","",IF(ISNUMBER(L209),L209,K209))</ns0:f>
      </ns0:c>
      <ns0:c r="W209" s="85" t="str">
        <ns0:f t="shared" si="9"/>
      </ns0:c>
      <ns0:c r="X209" s="83" t="str">
        <ns0:f>IF(Products!I209="","",IF(Products!I209&lt;&gt;"Ready","Fix Products",IF(COUNTA(E209:F209,H209:J209,L209)&lt;&gt;COUNT(E209:F209,H209:J209,L209),"Numbers only",IF(MIN(E209:F209,H209:J209,L209)&lt;0,"No negatives",IF(AND(N(E209)&gt;0,NOT(ISNUMBER(F209))),"Add purchase total",IF(AND(N(E209)=0,N(F209)&gt;0),"Add received quantity",IF(D209+N(E209)-N(G209)-N(H209)-N(I209)-N(J209)&lt;0,"More out than in stock","Ready")))))))</ns0:f>
      </ns0:c>
      <ns0:c r="Y209" s="85" t="str">
        <ns0:f t="shared" si="10">IF(ISNUMBER(Q209),Q209*N209,"")</ns0:f>
      </ns0:c>
      <ns0:c r="Z209" s="239"/>
    </ns0:row>
    <ns0:row r="210" ht="15.75" customHeight="1">
      <ns0:c r="A210" s="83" t="str">
        <ns0:f>IF(Products!A210="","",Products!A210)</ns0:f>
      </ns0:c>
      <ns0:c r="B210" s="83" t="str">
        <ns0:f>IF(A210="","",Products!B210)</ns0:f>
      </ns0:c>
      <ns0:c r="C210" s="83" t="str">
        <ns0:f>IF(A210="","",Products!C210)</ns0:f>
      </ns0:c>
      <ns0:c r="D210" s="83" t="str">
        <ns0:f>IF(Products!I210="Ready",Products!G210,"")</ns0:f>
      </ns0:c>
      <ns0:c r="E210" s="226"/>
      <ns0:c r="F210" s="227"/>
      <ns0:c r="G210" s="83" t="str">
        <ns0:f>IF(Products!I210="Ready",N(Sales!C210),"")</ns0:f>
      </ns0:c>
      <ns0:c r="H210" s="226"/>
      <ns0:c r="I210" s="226"/>
      <ns0:c r="J210" s="226"/>
      <ns0:c r="K210" s="83" t="str">
        <ns0:f t="shared" si="1">IF(X210&lt;&gt;"Ready","",D210+N(E210)-N(G210)-N(H210)-N(I210)-N(J210))</ns0:f>
      </ns0:c>
      <ns0:c r="L210" s="226"/>
      <ns0:c r="M210" s="83" t="str">
        <ns0:f t="shared" si="2">IF(AND(X210="Ready",ISNUMBER(L210)),L210-K210,"")</ns0:f>
      </ns0:c>
      <ns0:c r="N210" s="85" t="str">
        <ns0:f>IF(X210&lt;&gt;"Ready","",IF(N(E210)&gt;0,(D210*Products!H210+F210)/(D210+E210),Products!H210))</ns0:f>
      </ns0:c>
      <ns0:c r="O210" s="83" t="str">
        <ns0:f>IF(X210="","",IF(X210&lt;&gt;"Ready",X210,IF(NOT(ISNUMBER(Products!E210)),"Set minimum",IF(V210&lt;=Products!E210,"Restock","OK"))))</ns0:f>
      </ns0:c>
      <ns0:c r="P210" s="83" t="str">
        <ns0:f t="shared" si="3"/>
      </ns0:c>
      <ns0:c r="Q210" s="83" t="str">
        <ns0:f>IF(O210&lt;&gt;"Restock","",MAX(0,IF(ISNUMBER(Products!F210),Products!F210,MAX(2*Products!E210,Products!E210+1))-V210))</ns0:f>
      </ns0:c>
      <ns0:c r="R210" s="85" t="str">
        <ns0:f t="shared" si="4"/>
      </ns0:c>
      <ns0:c r="S210" s="85" t="str">
        <ns0:f t="shared" si="5">IF(AND(X210="Ready",ISNUMBER(L210)),L210*N210,"")</ns0:f>
      </ns0:c>
      <ns0:c r="T210" s="85" t="str">
        <ns0:f t="shared" si="6">IF(AND(X210="Ready",ISNUMBER(L210)),MAX(0,-M210)*N210,"")</ns0:f>
      </ns0:c>
      <ns0:c r="U210" s="85" t="str">
        <ns0:f t="shared" si="7"/>
      </ns0:c>
      <ns0:c r="V210" s="83" t="str">
        <ns0:f t="shared" si="8">IF(X210&lt;&gt;"Ready","",IF(ISNUMBER(L210),L210,K210))</ns0:f>
      </ns0:c>
      <ns0:c r="W210" s="85" t="str">
        <ns0:f t="shared" si="9"/>
      </ns0:c>
      <ns0:c r="X210" s="83" t="str">
        <ns0:f>IF(Products!I210="","",IF(Products!I210&lt;&gt;"Ready","Fix Products",IF(COUNTA(E210:F210,H210:J210,L210)&lt;&gt;COUNT(E210:F210,H210:J210,L210),"Numbers only",IF(MIN(E210:F210,H210:J210,L210)&lt;0,"No negatives",IF(AND(N(E210)&gt;0,NOT(ISNUMBER(F210))),"Add purchase total",IF(AND(N(E210)=0,N(F210)&gt;0),"Add received quantity",IF(D210+N(E210)-N(G210)-N(H210)-N(I210)-N(J210)&lt;0,"More out than in stock","Ready")))))))</ns0:f>
      </ns0:c>
      <ns0:c r="Y210" s="85" t="str">
        <ns0:f t="shared" si="10">IF(ISNUMBER(Q210),Q210*N210,"")</ns0:f>
      </ns0:c>
      <ns0:c r="Z210" s="239"/>
    </ns0:row>
    <ns0:row r="211" ht="15.75" customHeight="1">
      <ns0:c r="A211" s="83" t="str">
        <ns0:f>IF(Products!A211="","",Products!A211)</ns0:f>
      </ns0:c>
      <ns0:c r="B211" s="83" t="str">
        <ns0:f>IF(A211="","",Products!B211)</ns0:f>
      </ns0:c>
      <ns0:c r="C211" s="83" t="str">
        <ns0:f>IF(A211="","",Products!C211)</ns0:f>
      </ns0:c>
      <ns0:c r="D211" s="83" t="str">
        <ns0:f>IF(Products!I211="Ready",Products!G211,"")</ns0:f>
      </ns0:c>
      <ns0:c r="E211" s="226"/>
      <ns0:c r="F211" s="227"/>
      <ns0:c r="G211" s="83" t="str">
        <ns0:f>IF(Products!I211="Ready",N(Sales!C211),"")</ns0:f>
      </ns0:c>
      <ns0:c r="H211" s="226"/>
      <ns0:c r="I211" s="226"/>
      <ns0:c r="J211" s="226"/>
      <ns0:c r="K211" s="83" t="str">
        <ns0:f t="shared" si="1">IF(X211&lt;&gt;"Ready","",D211+N(E211)-N(G211)-N(H211)-N(I211)-N(J211))</ns0:f>
      </ns0:c>
      <ns0:c r="L211" s="226"/>
      <ns0:c r="M211" s="83" t="str">
        <ns0:f t="shared" si="2">IF(AND(X211="Ready",ISNUMBER(L211)),L211-K211,"")</ns0:f>
      </ns0:c>
      <ns0:c r="N211" s="85" t="str">
        <ns0:f>IF(X211&lt;&gt;"Ready","",IF(N(E211)&gt;0,(D211*Products!H211+F211)/(D211+E211),Products!H211))</ns0:f>
      </ns0:c>
      <ns0:c r="O211" s="83" t="str">
        <ns0:f>IF(X211="","",IF(X211&lt;&gt;"Ready",X211,IF(NOT(ISNUMBER(Products!E211)),"Set minimum",IF(V211&lt;=Products!E211,"Restock","OK"))))</ns0:f>
      </ns0:c>
      <ns0:c r="P211" s="83" t="str">
        <ns0:f t="shared" si="3"/>
      </ns0:c>
      <ns0:c r="Q211" s="83" t="str">
        <ns0:f>IF(O211&lt;&gt;"Restock","",MAX(0,IF(ISNUMBER(Products!F211),Products!F211,MAX(2*Products!E211,Products!E211+1))-V211))</ns0:f>
      </ns0:c>
      <ns0:c r="R211" s="85" t="str">
        <ns0:f t="shared" si="4"/>
      </ns0:c>
      <ns0:c r="S211" s="85" t="str">
        <ns0:f t="shared" si="5">IF(AND(X211="Ready",ISNUMBER(L211)),L211*N211,"")</ns0:f>
      </ns0:c>
      <ns0:c r="T211" s="85" t="str">
        <ns0:f t="shared" si="6">IF(AND(X211="Ready",ISNUMBER(L211)),MAX(0,-M211)*N211,"")</ns0:f>
      </ns0:c>
      <ns0:c r="U211" s="85" t="str">
        <ns0:f t="shared" si="7"/>
      </ns0:c>
      <ns0:c r="V211" s="83" t="str">
        <ns0:f t="shared" si="8">IF(X211&lt;&gt;"Ready","",IF(ISNUMBER(L211),L211,K211))</ns0:f>
      </ns0:c>
      <ns0:c r="W211" s="85" t="str">
        <ns0:f t="shared" si="9"/>
      </ns0:c>
      <ns0:c r="X211" s="83" t="str">
        <ns0:f>IF(Products!I211="","",IF(Products!I211&lt;&gt;"Ready","Fix Products",IF(COUNTA(E211:F211,H211:J211,L211)&lt;&gt;COUNT(E211:F211,H211:J211,L211),"Numbers only",IF(MIN(E211:F211,H211:J211,L211)&lt;0,"No negatives",IF(AND(N(E211)&gt;0,NOT(ISNUMBER(F211))),"Add purchase total",IF(AND(N(E211)=0,N(F211)&gt;0),"Add received quantity",IF(D211+N(E211)-N(G211)-N(H211)-N(I211)-N(J211)&lt;0,"More out than in stock","Ready")))))))</ns0:f>
      </ns0:c>
      <ns0:c r="Y211" s="85" t="str">
        <ns0:f t="shared" si="10">IF(ISNUMBER(Q211),Q211*N211,"")</ns0:f>
      </ns0:c>
      <ns0:c r="Z211" s="239"/>
    </ns0:row>
    <ns0:row r="212" ht="15.75" customHeight="1">
      <ns0:c r="A212" s="83" t="str">
        <ns0:f>IF(Products!A212="","",Products!A212)</ns0:f>
      </ns0:c>
      <ns0:c r="B212" s="83" t="str">
        <ns0:f>IF(A212="","",Products!B212)</ns0:f>
      </ns0:c>
      <ns0:c r="C212" s="83" t="str">
        <ns0:f>IF(A212="","",Products!C212)</ns0:f>
      </ns0:c>
      <ns0:c r="D212" s="83" t="str">
        <ns0:f>IF(Products!I212="Ready",Products!G212,"")</ns0:f>
      </ns0:c>
      <ns0:c r="E212" s="226"/>
      <ns0:c r="F212" s="227"/>
      <ns0:c r="G212" s="83" t="str">
        <ns0:f>IF(Products!I212="Ready",N(Sales!C212),"")</ns0:f>
      </ns0:c>
      <ns0:c r="H212" s="226"/>
      <ns0:c r="I212" s="226"/>
      <ns0:c r="J212" s="226"/>
      <ns0:c r="K212" s="83" t="str">
        <ns0:f t="shared" si="1">IF(X212&lt;&gt;"Ready","",D212+N(E212)-N(G212)-N(H212)-N(I212)-N(J212))</ns0:f>
      </ns0:c>
      <ns0:c r="L212" s="226"/>
      <ns0:c r="M212" s="83" t="str">
        <ns0:f t="shared" si="2">IF(AND(X212="Ready",ISNUMBER(L212)),L212-K212,"")</ns0:f>
      </ns0:c>
      <ns0:c r="N212" s="85" t="str">
        <ns0:f>IF(X212&lt;&gt;"Ready","",IF(N(E212)&gt;0,(D212*Products!H212+F212)/(D212+E212),Products!H212))</ns0:f>
      </ns0:c>
      <ns0:c r="O212" s="83" t="str">
        <ns0:f>IF(X212="","",IF(X212&lt;&gt;"Ready",X212,IF(NOT(ISNUMBER(Products!E212)),"Set minimum",IF(V212&lt;=Products!E212,"Restock","OK"))))</ns0:f>
      </ns0:c>
      <ns0:c r="P212" s="83" t="str">
        <ns0:f t="shared" si="3"/>
      </ns0:c>
      <ns0:c r="Q212" s="83" t="str">
        <ns0:f>IF(O212&lt;&gt;"Restock","",MAX(0,IF(ISNUMBER(Products!F212),Products!F212,MAX(2*Products!E212,Products!E212+1))-V212))</ns0:f>
      </ns0:c>
      <ns0:c r="R212" s="85" t="str">
        <ns0:f t="shared" si="4"/>
      </ns0:c>
      <ns0:c r="S212" s="85" t="str">
        <ns0:f t="shared" si="5">IF(AND(X212="Ready",ISNUMBER(L212)),L212*N212,"")</ns0:f>
      </ns0:c>
      <ns0:c r="T212" s="85" t="str">
        <ns0:f t="shared" si="6">IF(AND(X212="Ready",ISNUMBER(L212)),MAX(0,-M212)*N212,"")</ns0:f>
      </ns0:c>
      <ns0:c r="U212" s="85" t="str">
        <ns0:f t="shared" si="7"/>
      </ns0:c>
      <ns0:c r="V212" s="83" t="str">
        <ns0:f t="shared" si="8">IF(X212&lt;&gt;"Ready","",IF(ISNUMBER(L212),L212,K212))</ns0:f>
      </ns0:c>
      <ns0:c r="W212" s="85" t="str">
        <ns0:f t="shared" si="9"/>
      </ns0:c>
      <ns0:c r="X212" s="83" t="str">
        <ns0:f>IF(Products!I212="","",IF(Products!I212&lt;&gt;"Ready","Fix Products",IF(COUNTA(E212:F212,H212:J212,L212)&lt;&gt;COUNT(E212:F212,H212:J212,L212),"Numbers only",IF(MIN(E212:F212,H212:J212,L212)&lt;0,"No negatives",IF(AND(N(E212)&gt;0,NOT(ISNUMBER(F212))),"Add purchase total",IF(AND(N(E212)=0,N(F212)&gt;0),"Add received quantity",IF(D212+N(E212)-N(G212)-N(H212)-N(I212)-N(J212)&lt;0,"More out than in stock","Ready")))))))</ns0:f>
      </ns0:c>
      <ns0:c r="Y212" s="85" t="str">
        <ns0:f t="shared" si="10">IF(ISNUMBER(Q212),Q212*N212,"")</ns0:f>
      </ns0:c>
      <ns0:c r="Z212" s="239"/>
    </ns0:row>
    <ns0:row r="213" ht="15.75" customHeight="1">
      <ns0:c r="A213" s="83" t="str">
        <ns0:f>IF(Products!A213="","",Products!A213)</ns0:f>
      </ns0:c>
      <ns0:c r="B213" s="83" t="str">
        <ns0:f>IF(A213="","",Products!B213)</ns0:f>
      </ns0:c>
      <ns0:c r="C213" s="83" t="str">
        <ns0:f>IF(A213="","",Products!C213)</ns0:f>
      </ns0:c>
      <ns0:c r="D213" s="83" t="str">
        <ns0:f>IF(Products!I213="Ready",Products!G213,"")</ns0:f>
      </ns0:c>
      <ns0:c r="E213" s="226"/>
      <ns0:c r="F213" s="227"/>
      <ns0:c r="G213" s="83" t="str">
        <ns0:f>IF(Products!I213="Ready",N(Sales!C213),"")</ns0:f>
      </ns0:c>
      <ns0:c r="H213" s="226"/>
      <ns0:c r="I213" s="226"/>
      <ns0:c r="J213" s="226"/>
      <ns0:c r="K213" s="83" t="str">
        <ns0:f t="shared" si="1">IF(X213&lt;&gt;"Ready","",D213+N(E213)-N(G213)-N(H213)-N(I213)-N(J213))</ns0:f>
      </ns0:c>
      <ns0:c r="L213" s="226"/>
      <ns0:c r="M213" s="83" t="str">
        <ns0:f t="shared" si="2">IF(AND(X213="Ready",ISNUMBER(L213)),L213-K213,"")</ns0:f>
      </ns0:c>
      <ns0:c r="N213" s="85" t="str">
        <ns0:f>IF(X213&lt;&gt;"Ready","",IF(N(E213)&gt;0,(D213*Products!H213+F213)/(D213+E213),Products!H213))</ns0:f>
      </ns0:c>
      <ns0:c r="O213" s="83" t="str">
        <ns0:f>IF(X213="","",IF(X213&lt;&gt;"Ready",X213,IF(NOT(ISNUMBER(Products!E213)),"Set minimum",IF(V213&lt;=Products!E213,"Restock","OK"))))</ns0:f>
      </ns0:c>
      <ns0:c r="P213" s="83" t="str">
        <ns0:f t="shared" si="3"/>
      </ns0:c>
      <ns0:c r="Q213" s="83" t="str">
        <ns0:f>IF(O213&lt;&gt;"Restock","",MAX(0,IF(ISNUMBER(Products!F213),Products!F213,MAX(2*Products!E213,Products!E213+1))-V213))</ns0:f>
      </ns0:c>
      <ns0:c r="R213" s="85" t="str">
        <ns0:f t="shared" si="4"/>
      </ns0:c>
      <ns0:c r="S213" s="85" t="str">
        <ns0:f t="shared" si="5">IF(AND(X213="Ready",ISNUMBER(L213)),L213*N213,"")</ns0:f>
      </ns0:c>
      <ns0:c r="T213" s="85" t="str">
        <ns0:f t="shared" si="6">IF(AND(X213="Ready",ISNUMBER(L213)),MAX(0,-M213)*N213,"")</ns0:f>
      </ns0:c>
      <ns0:c r="U213" s="85" t="str">
        <ns0:f t="shared" si="7"/>
      </ns0:c>
      <ns0:c r="V213" s="83" t="str">
        <ns0:f t="shared" si="8">IF(X213&lt;&gt;"Ready","",IF(ISNUMBER(L213),L213,K213))</ns0:f>
      </ns0:c>
      <ns0:c r="W213" s="85" t="str">
        <ns0:f t="shared" si="9"/>
      </ns0:c>
      <ns0:c r="X213" s="83" t="str">
        <ns0:f>IF(Products!I213="","",IF(Products!I213&lt;&gt;"Ready","Fix Products",IF(COUNTA(E213:F213,H213:J213,L213)&lt;&gt;COUNT(E213:F213,H213:J213,L213),"Numbers only",IF(MIN(E213:F213,H213:J213,L213)&lt;0,"No negatives",IF(AND(N(E213)&gt;0,NOT(ISNUMBER(F213))),"Add purchase total",IF(AND(N(E213)=0,N(F213)&gt;0),"Add received quantity",IF(D213+N(E213)-N(G213)-N(H213)-N(I213)-N(J213)&lt;0,"More out than in stock","Ready")))))))</ns0:f>
      </ns0:c>
      <ns0:c r="Y213" s="85" t="str">
        <ns0:f t="shared" si="10">IF(ISNUMBER(Q213),Q213*N213,"")</ns0:f>
      </ns0:c>
      <ns0:c r="Z213" s="239"/>
    </ns0:row>
    <ns0:row r="214" ht="15.75" customHeight="1">
      <ns0:c r="A214" s="83" t="str">
        <ns0:f>IF(Products!A214="","",Products!A214)</ns0:f>
      </ns0:c>
      <ns0:c r="B214" s="83" t="str">
        <ns0:f>IF(A214="","",Products!B214)</ns0:f>
      </ns0:c>
      <ns0:c r="C214" s="83" t="str">
        <ns0:f>IF(A214="","",Products!C214)</ns0:f>
      </ns0:c>
      <ns0:c r="D214" s="83" t="str">
        <ns0:f>IF(Products!I214="Ready",Products!G214,"")</ns0:f>
      </ns0:c>
      <ns0:c r="E214" s="226"/>
      <ns0:c r="F214" s="227"/>
      <ns0:c r="G214" s="83" t="str">
        <ns0:f>IF(Products!I214="Ready",N(Sales!C214),"")</ns0:f>
      </ns0:c>
      <ns0:c r="H214" s="226"/>
      <ns0:c r="I214" s="226"/>
      <ns0:c r="J214" s="226"/>
      <ns0:c r="K214" s="83" t="str">
        <ns0:f t="shared" si="1">IF(X214&lt;&gt;"Ready","",D214+N(E214)-N(G214)-N(H214)-N(I214)-N(J214))</ns0:f>
      </ns0:c>
      <ns0:c r="L214" s="226"/>
      <ns0:c r="M214" s="83" t="str">
        <ns0:f t="shared" si="2">IF(AND(X214="Ready",ISNUMBER(L214)),L214-K214,"")</ns0:f>
      </ns0:c>
      <ns0:c r="N214" s="85" t="str">
        <ns0:f>IF(X214&lt;&gt;"Ready","",IF(N(E214)&gt;0,(D214*Products!H214+F214)/(D214+E214),Products!H214))</ns0:f>
      </ns0:c>
      <ns0:c r="O214" s="83" t="str">
        <ns0:f>IF(X214="","",IF(X214&lt;&gt;"Ready",X214,IF(NOT(ISNUMBER(Products!E214)),"Set minimum",IF(V214&lt;=Products!E214,"Restock","OK"))))</ns0:f>
      </ns0:c>
      <ns0:c r="P214" s="83" t="str">
        <ns0:f t="shared" si="3"/>
      </ns0:c>
      <ns0:c r="Q214" s="83" t="str">
        <ns0:f>IF(O214&lt;&gt;"Restock","",MAX(0,IF(ISNUMBER(Products!F214),Products!F214,MAX(2*Products!E214,Products!E214+1))-V214))</ns0:f>
      </ns0:c>
      <ns0:c r="R214" s="85" t="str">
        <ns0:f t="shared" si="4"/>
      </ns0:c>
      <ns0:c r="S214" s="85" t="str">
        <ns0:f t="shared" si="5">IF(AND(X214="Ready",ISNUMBER(L214)),L214*N214,"")</ns0:f>
      </ns0:c>
      <ns0:c r="T214" s="85" t="str">
        <ns0:f t="shared" si="6">IF(AND(X214="Ready",ISNUMBER(L214)),MAX(0,-M214)*N214,"")</ns0:f>
      </ns0:c>
      <ns0:c r="U214" s="85" t="str">
        <ns0:f t="shared" si="7"/>
      </ns0:c>
      <ns0:c r="V214" s="83" t="str">
        <ns0:f t="shared" si="8">IF(X214&lt;&gt;"Ready","",IF(ISNUMBER(L214),L214,K214))</ns0:f>
      </ns0:c>
      <ns0:c r="W214" s="85" t="str">
        <ns0:f t="shared" si="9"/>
      </ns0:c>
      <ns0:c r="X214" s="83" t="str">
        <ns0:f>IF(Products!I214="","",IF(Products!I214&lt;&gt;"Ready","Fix Products",IF(COUNTA(E214:F214,H214:J214,L214)&lt;&gt;COUNT(E214:F214,H214:J214,L214),"Numbers only",IF(MIN(E214:F214,H214:J214,L214)&lt;0,"No negatives",IF(AND(N(E214)&gt;0,NOT(ISNUMBER(F214))),"Add purchase total",IF(AND(N(E214)=0,N(F214)&gt;0),"Add received quantity",IF(D214+N(E214)-N(G214)-N(H214)-N(I214)-N(J214)&lt;0,"More out than in stock","Ready")))))))</ns0:f>
      </ns0:c>
      <ns0:c r="Y214" s="85" t="str">
        <ns0:f t="shared" si="10">IF(ISNUMBER(Q214),Q214*N214,"")</ns0:f>
      </ns0:c>
      <ns0:c r="Z214" s="239"/>
    </ns0:row>
    <ns0:row r="215" ht="15.75" customHeight="1">
      <ns0:c r="A215" s="83" t="str">
        <ns0:f>IF(Products!A215="","",Products!A215)</ns0:f>
      </ns0:c>
      <ns0:c r="B215" s="83" t="str">
        <ns0:f>IF(A215="","",Products!B215)</ns0:f>
      </ns0:c>
      <ns0:c r="C215" s="83" t="str">
        <ns0:f>IF(A215="","",Products!C215)</ns0:f>
      </ns0:c>
      <ns0:c r="D215" s="83" t="str">
        <ns0:f>IF(Products!I215="Ready",Products!G215,"")</ns0:f>
      </ns0:c>
      <ns0:c r="E215" s="226"/>
      <ns0:c r="F215" s="227"/>
      <ns0:c r="G215" s="83" t="str">
        <ns0:f>IF(Products!I215="Ready",N(Sales!C215),"")</ns0:f>
      </ns0:c>
      <ns0:c r="H215" s="226"/>
      <ns0:c r="I215" s="226"/>
      <ns0:c r="J215" s="226"/>
      <ns0:c r="K215" s="83" t="str">
        <ns0:f t="shared" si="1">IF(X215&lt;&gt;"Ready","",D215+N(E215)-N(G215)-N(H215)-N(I215)-N(J215))</ns0:f>
      </ns0:c>
      <ns0:c r="L215" s="226"/>
      <ns0:c r="M215" s="83" t="str">
        <ns0:f t="shared" si="2">IF(AND(X215="Ready",ISNUMBER(L215)),L215-K215,"")</ns0:f>
      </ns0:c>
      <ns0:c r="N215" s="85" t="str">
        <ns0:f>IF(X215&lt;&gt;"Ready","",IF(N(E215)&gt;0,(D215*Products!H215+F215)/(D215+E215),Products!H215))</ns0:f>
      </ns0:c>
      <ns0:c r="O215" s="83" t="str">
        <ns0:f>IF(X215="","",IF(X215&lt;&gt;"Ready",X215,IF(NOT(ISNUMBER(Products!E215)),"Set minimum",IF(V215&lt;=Products!E215,"Restock","OK"))))</ns0:f>
      </ns0:c>
      <ns0:c r="P215" s="83" t="str">
        <ns0:f t="shared" si="3"/>
      </ns0:c>
      <ns0:c r="Q215" s="83" t="str">
        <ns0:f>IF(O215&lt;&gt;"Restock","",MAX(0,IF(ISNUMBER(Products!F215),Products!F215,MAX(2*Products!E215,Products!E215+1))-V215))</ns0:f>
      </ns0:c>
      <ns0:c r="R215" s="85" t="str">
        <ns0:f t="shared" si="4"/>
      </ns0:c>
      <ns0:c r="S215" s="85" t="str">
        <ns0:f t="shared" si="5">IF(AND(X215="Ready",ISNUMBER(L215)),L215*N215,"")</ns0:f>
      </ns0:c>
      <ns0:c r="T215" s="85" t="str">
        <ns0:f t="shared" si="6">IF(AND(X215="Ready",ISNUMBER(L215)),MAX(0,-M215)*N215,"")</ns0:f>
      </ns0:c>
      <ns0:c r="U215" s="85" t="str">
        <ns0:f t="shared" si="7"/>
      </ns0:c>
      <ns0:c r="V215" s="83" t="str">
        <ns0:f t="shared" si="8">IF(X215&lt;&gt;"Ready","",IF(ISNUMBER(L215),L215,K215))</ns0:f>
      </ns0:c>
      <ns0:c r="W215" s="85" t="str">
        <ns0:f t="shared" si="9"/>
      </ns0:c>
      <ns0:c r="X215" s="83" t="str">
        <ns0:f>IF(Products!I215="","",IF(Products!I215&lt;&gt;"Ready","Fix Products",IF(COUNTA(E215:F215,H215:J215,L215)&lt;&gt;COUNT(E215:F215,H215:J215,L215),"Numbers only",IF(MIN(E215:F215,H215:J215,L215)&lt;0,"No negatives",IF(AND(N(E215)&gt;0,NOT(ISNUMBER(F215))),"Add purchase total",IF(AND(N(E215)=0,N(F215)&gt;0),"Add received quantity",IF(D215+N(E215)-N(G215)-N(H215)-N(I215)-N(J215)&lt;0,"More out than in stock","Ready")))))))</ns0:f>
      </ns0:c>
      <ns0:c r="Y215" s="85" t="str">
        <ns0:f t="shared" si="10">IF(ISNUMBER(Q215),Q215*N215,"")</ns0:f>
      </ns0:c>
      <ns0:c r="Z215" s="239"/>
    </ns0:row>
    <ns0:row r="216" ht="15.75" customHeight="1">
      <ns0:c r="A216" s="83" t="str">
        <ns0:f>IF(Products!A216="","",Products!A216)</ns0:f>
      </ns0:c>
      <ns0:c r="B216" s="83" t="str">
        <ns0:f>IF(A216="","",Products!B216)</ns0:f>
      </ns0:c>
      <ns0:c r="C216" s="83" t="str">
        <ns0:f>IF(A216="","",Products!C216)</ns0:f>
      </ns0:c>
      <ns0:c r="D216" s="83" t="str">
        <ns0:f>IF(Products!I216="Ready",Products!G216,"")</ns0:f>
      </ns0:c>
      <ns0:c r="E216" s="226"/>
      <ns0:c r="F216" s="227"/>
      <ns0:c r="G216" s="83" t="str">
        <ns0:f>IF(Products!I216="Ready",N(Sales!C216),"")</ns0:f>
      </ns0:c>
      <ns0:c r="H216" s="226"/>
      <ns0:c r="I216" s="226"/>
      <ns0:c r="J216" s="226"/>
      <ns0:c r="K216" s="83" t="str">
        <ns0:f t="shared" si="1">IF(X216&lt;&gt;"Ready","",D216+N(E216)-N(G216)-N(H216)-N(I216)-N(J216))</ns0:f>
      </ns0:c>
      <ns0:c r="L216" s="226"/>
      <ns0:c r="M216" s="83" t="str">
        <ns0:f t="shared" si="2">IF(AND(X216="Ready",ISNUMBER(L216)),L216-K216,"")</ns0:f>
      </ns0:c>
      <ns0:c r="N216" s="85" t="str">
        <ns0:f>IF(X216&lt;&gt;"Ready","",IF(N(E216)&gt;0,(D216*Products!H216+F216)/(D216+E216),Products!H216))</ns0:f>
      </ns0:c>
      <ns0:c r="O216" s="83" t="str">
        <ns0:f>IF(X216="","",IF(X216&lt;&gt;"Ready",X216,IF(NOT(ISNUMBER(Products!E216)),"Set minimum",IF(V216&lt;=Products!E216,"Restock","OK"))))</ns0:f>
      </ns0:c>
      <ns0:c r="P216" s="83" t="str">
        <ns0:f t="shared" si="3"/>
      </ns0:c>
      <ns0:c r="Q216" s="83" t="str">
        <ns0:f>IF(O216&lt;&gt;"Restock","",MAX(0,IF(ISNUMBER(Products!F216),Products!F216,MAX(2*Products!E216,Products!E216+1))-V216))</ns0:f>
      </ns0:c>
      <ns0:c r="R216" s="85" t="str">
        <ns0:f t="shared" si="4"/>
      </ns0:c>
      <ns0:c r="S216" s="85" t="str">
        <ns0:f t="shared" si="5">IF(AND(X216="Ready",ISNUMBER(L216)),L216*N216,"")</ns0:f>
      </ns0:c>
      <ns0:c r="T216" s="85" t="str">
        <ns0:f t="shared" si="6">IF(AND(X216="Ready",ISNUMBER(L216)),MAX(0,-M216)*N216,"")</ns0:f>
      </ns0:c>
      <ns0:c r="U216" s="85" t="str">
        <ns0:f t="shared" si="7"/>
      </ns0:c>
      <ns0:c r="V216" s="83" t="str">
        <ns0:f t="shared" si="8">IF(X216&lt;&gt;"Ready","",IF(ISNUMBER(L216),L216,K216))</ns0:f>
      </ns0:c>
      <ns0:c r="W216" s="85" t="str">
        <ns0:f t="shared" si="9"/>
      </ns0:c>
      <ns0:c r="X216" s="83" t="str">
        <ns0:f>IF(Products!I216="","",IF(Products!I216&lt;&gt;"Ready","Fix Products",IF(COUNTA(E216:F216,H216:J216,L216)&lt;&gt;COUNT(E216:F216,H216:J216,L216),"Numbers only",IF(MIN(E216:F216,H216:J216,L216)&lt;0,"No negatives",IF(AND(N(E216)&gt;0,NOT(ISNUMBER(F216))),"Add purchase total",IF(AND(N(E216)=0,N(F216)&gt;0),"Add received quantity",IF(D216+N(E216)-N(G216)-N(H216)-N(I216)-N(J216)&lt;0,"More out than in stock","Ready")))))))</ns0:f>
      </ns0:c>
      <ns0:c r="Y216" s="85" t="str">
        <ns0:f t="shared" si="10">IF(ISNUMBER(Q216),Q216*N216,"")</ns0:f>
      </ns0:c>
      <ns0:c r="Z216" s="239"/>
    </ns0:row>
    <ns0:row r="217" ht="15.75" customHeight="1">
      <ns0:c r="A217" s="83" t="str">
        <ns0:f>IF(Products!A217="","",Products!A217)</ns0:f>
      </ns0:c>
      <ns0:c r="B217" s="83" t="str">
        <ns0:f>IF(A217="","",Products!B217)</ns0:f>
      </ns0:c>
      <ns0:c r="C217" s="83" t="str">
        <ns0:f>IF(A217="","",Products!C217)</ns0:f>
      </ns0:c>
      <ns0:c r="D217" s="83" t="str">
        <ns0:f>IF(Products!I217="Ready",Products!G217,"")</ns0:f>
      </ns0:c>
      <ns0:c r="E217" s="226"/>
      <ns0:c r="F217" s="227"/>
      <ns0:c r="G217" s="83" t="str">
        <ns0:f>IF(Products!I217="Ready",N(Sales!C217),"")</ns0:f>
      </ns0:c>
      <ns0:c r="H217" s="226"/>
      <ns0:c r="I217" s="226"/>
      <ns0:c r="J217" s="226"/>
      <ns0:c r="K217" s="83" t="str">
        <ns0:f t="shared" si="1">IF(X217&lt;&gt;"Ready","",D217+N(E217)-N(G217)-N(H217)-N(I217)-N(J217))</ns0:f>
      </ns0:c>
      <ns0:c r="L217" s="226"/>
      <ns0:c r="M217" s="83" t="str">
        <ns0:f t="shared" si="2">IF(AND(X217="Ready",ISNUMBER(L217)),L217-K217,"")</ns0:f>
      </ns0:c>
      <ns0:c r="N217" s="85" t="str">
        <ns0:f>IF(X217&lt;&gt;"Ready","",IF(N(E217)&gt;0,(D217*Products!H217+F217)/(D217+E217),Products!H217))</ns0:f>
      </ns0:c>
      <ns0:c r="O217" s="83" t="str">
        <ns0:f>IF(X217="","",IF(X217&lt;&gt;"Ready",X217,IF(NOT(ISNUMBER(Products!E217)),"Set minimum",IF(V217&lt;=Products!E217,"Restock","OK"))))</ns0:f>
      </ns0:c>
      <ns0:c r="P217" s="83" t="str">
        <ns0:f t="shared" si="3"/>
      </ns0:c>
      <ns0:c r="Q217" s="83" t="str">
        <ns0:f>IF(O217&lt;&gt;"Restock","",MAX(0,IF(ISNUMBER(Products!F217),Products!F217,MAX(2*Products!E217,Products!E217+1))-V217))</ns0:f>
      </ns0:c>
      <ns0:c r="R217" s="85" t="str">
        <ns0:f t="shared" si="4"/>
      </ns0:c>
      <ns0:c r="S217" s="85" t="str">
        <ns0:f t="shared" si="5">IF(AND(X217="Ready",ISNUMBER(L217)),L217*N217,"")</ns0:f>
      </ns0:c>
      <ns0:c r="T217" s="85" t="str">
        <ns0:f t="shared" si="6">IF(AND(X217="Ready",ISNUMBER(L217)),MAX(0,-M217)*N217,"")</ns0:f>
      </ns0:c>
      <ns0:c r="U217" s="85" t="str">
        <ns0:f t="shared" si="7"/>
      </ns0:c>
      <ns0:c r="V217" s="83" t="str">
        <ns0:f t="shared" si="8">IF(X217&lt;&gt;"Ready","",IF(ISNUMBER(L217),L217,K217))</ns0:f>
      </ns0:c>
      <ns0:c r="W217" s="85" t="str">
        <ns0:f t="shared" si="9"/>
      </ns0:c>
      <ns0:c r="X217" s="83" t="str">
        <ns0:f>IF(Products!I217="","",IF(Products!I217&lt;&gt;"Ready","Fix Products",IF(COUNTA(E217:F217,H217:J217,L217)&lt;&gt;COUNT(E217:F217,H217:J217,L217),"Numbers only",IF(MIN(E217:F217,H217:J217,L217)&lt;0,"No negatives",IF(AND(N(E217)&gt;0,NOT(ISNUMBER(F217))),"Add purchase total",IF(AND(N(E217)=0,N(F217)&gt;0),"Add received quantity",IF(D217+N(E217)-N(G217)-N(H217)-N(I217)-N(J217)&lt;0,"More out than in stock","Ready")))))))</ns0:f>
      </ns0:c>
      <ns0:c r="Y217" s="85" t="str">
        <ns0:f t="shared" si="10">IF(ISNUMBER(Q217),Q217*N217,"")</ns0:f>
      </ns0:c>
      <ns0:c r="Z217" s="239"/>
    </ns0:row>
    <ns0:row r="218" ht="15.75" customHeight="1">
      <ns0:c r="A218" s="83" t="str">
        <ns0:f>IF(Products!A218="","",Products!A218)</ns0:f>
      </ns0:c>
      <ns0:c r="B218" s="83" t="str">
        <ns0:f>IF(A218="","",Products!B218)</ns0:f>
      </ns0:c>
      <ns0:c r="C218" s="83" t="str">
        <ns0:f>IF(A218="","",Products!C218)</ns0:f>
      </ns0:c>
      <ns0:c r="D218" s="83" t="str">
        <ns0:f>IF(Products!I218="Ready",Products!G218,"")</ns0:f>
      </ns0:c>
      <ns0:c r="E218" s="226"/>
      <ns0:c r="F218" s="227"/>
      <ns0:c r="G218" s="83" t="str">
        <ns0:f>IF(Products!I218="Ready",N(Sales!C218),"")</ns0:f>
      </ns0:c>
      <ns0:c r="H218" s="226"/>
      <ns0:c r="I218" s="226"/>
      <ns0:c r="J218" s="226"/>
      <ns0:c r="K218" s="83" t="str">
        <ns0:f t="shared" si="1">IF(X218&lt;&gt;"Ready","",D218+N(E218)-N(G218)-N(H218)-N(I218)-N(J218))</ns0:f>
      </ns0:c>
      <ns0:c r="L218" s="226"/>
      <ns0:c r="M218" s="83" t="str">
        <ns0:f t="shared" si="2">IF(AND(X218="Ready",ISNUMBER(L218)),L218-K218,"")</ns0:f>
      </ns0:c>
      <ns0:c r="N218" s="85" t="str">
        <ns0:f>IF(X218&lt;&gt;"Ready","",IF(N(E218)&gt;0,(D218*Products!H218+F218)/(D218+E218),Products!H218))</ns0:f>
      </ns0:c>
      <ns0:c r="O218" s="83" t="str">
        <ns0:f>IF(X218="","",IF(X218&lt;&gt;"Ready",X218,IF(NOT(ISNUMBER(Products!E218)),"Set minimum",IF(V218&lt;=Products!E218,"Restock","OK"))))</ns0:f>
      </ns0:c>
      <ns0:c r="P218" s="83" t="str">
        <ns0:f t="shared" si="3"/>
      </ns0:c>
      <ns0:c r="Q218" s="83" t="str">
        <ns0:f>IF(O218&lt;&gt;"Restock","",MAX(0,IF(ISNUMBER(Products!F218),Products!F218,MAX(2*Products!E218,Products!E218+1))-V218))</ns0:f>
      </ns0:c>
      <ns0:c r="R218" s="85" t="str">
        <ns0:f t="shared" si="4"/>
      </ns0:c>
      <ns0:c r="S218" s="85" t="str">
        <ns0:f t="shared" si="5">IF(AND(X218="Ready",ISNUMBER(L218)),L218*N218,"")</ns0:f>
      </ns0:c>
      <ns0:c r="T218" s="85" t="str">
        <ns0:f t="shared" si="6">IF(AND(X218="Ready",ISNUMBER(L218)),MAX(0,-M218)*N218,"")</ns0:f>
      </ns0:c>
      <ns0:c r="U218" s="85" t="str">
        <ns0:f t="shared" si="7"/>
      </ns0:c>
      <ns0:c r="V218" s="83" t="str">
        <ns0:f t="shared" si="8">IF(X218&lt;&gt;"Ready","",IF(ISNUMBER(L218),L218,K218))</ns0:f>
      </ns0:c>
      <ns0:c r="W218" s="85" t="str">
        <ns0:f t="shared" si="9"/>
      </ns0:c>
      <ns0:c r="X218" s="83" t="str">
        <ns0:f>IF(Products!I218="","",IF(Products!I218&lt;&gt;"Ready","Fix Products",IF(COUNTA(E218:F218,H218:J218,L218)&lt;&gt;COUNT(E218:F218,H218:J218,L218),"Numbers only",IF(MIN(E218:F218,H218:J218,L218)&lt;0,"No negatives",IF(AND(N(E218)&gt;0,NOT(ISNUMBER(F218))),"Add purchase total",IF(AND(N(E218)=0,N(F218)&gt;0),"Add received quantity",IF(D218+N(E218)-N(G218)-N(H218)-N(I218)-N(J218)&lt;0,"More out than in stock","Ready")))))))</ns0:f>
      </ns0:c>
      <ns0:c r="Y218" s="85" t="str">
        <ns0:f t="shared" si="10">IF(ISNUMBER(Q218),Q218*N218,"")</ns0:f>
      </ns0:c>
      <ns0:c r="Z218" s="239"/>
    </ns0:row>
    <ns0:row r="219" ht="15.75" customHeight="1">
      <ns0:c r="A219" s="83" t="str">
        <ns0:f>IF(Products!A219="","",Products!A219)</ns0:f>
      </ns0:c>
      <ns0:c r="B219" s="83" t="str">
        <ns0:f>IF(A219="","",Products!B219)</ns0:f>
      </ns0:c>
      <ns0:c r="C219" s="83" t="str">
        <ns0:f>IF(A219="","",Products!C219)</ns0:f>
      </ns0:c>
      <ns0:c r="D219" s="83" t="str">
        <ns0:f>IF(Products!I219="Ready",Products!G219,"")</ns0:f>
      </ns0:c>
      <ns0:c r="E219" s="226"/>
      <ns0:c r="F219" s="227"/>
      <ns0:c r="G219" s="83" t="str">
        <ns0:f>IF(Products!I219="Ready",N(Sales!C219),"")</ns0:f>
      </ns0:c>
      <ns0:c r="H219" s="226"/>
      <ns0:c r="I219" s="226"/>
      <ns0:c r="J219" s="226"/>
      <ns0:c r="K219" s="83" t="str">
        <ns0:f t="shared" si="1">IF(X219&lt;&gt;"Ready","",D219+N(E219)-N(G219)-N(H219)-N(I219)-N(J219))</ns0:f>
      </ns0:c>
      <ns0:c r="L219" s="226"/>
      <ns0:c r="M219" s="83" t="str">
        <ns0:f t="shared" si="2">IF(AND(X219="Ready",ISNUMBER(L219)),L219-K219,"")</ns0:f>
      </ns0:c>
      <ns0:c r="N219" s="85" t="str">
        <ns0:f>IF(X219&lt;&gt;"Ready","",IF(N(E219)&gt;0,(D219*Products!H219+F219)/(D219+E219),Products!H219))</ns0:f>
      </ns0:c>
      <ns0:c r="O219" s="83" t="str">
        <ns0:f>IF(X219="","",IF(X219&lt;&gt;"Ready",X219,IF(NOT(ISNUMBER(Products!E219)),"Set minimum",IF(V219&lt;=Products!E219,"Restock","OK"))))</ns0:f>
      </ns0:c>
      <ns0:c r="P219" s="83" t="str">
        <ns0:f t="shared" si="3"/>
      </ns0:c>
      <ns0:c r="Q219" s="83" t="str">
        <ns0:f>IF(O219&lt;&gt;"Restock","",MAX(0,IF(ISNUMBER(Products!F219),Products!F219,MAX(2*Products!E219,Products!E219+1))-V219))</ns0:f>
      </ns0:c>
      <ns0:c r="R219" s="85" t="str">
        <ns0:f t="shared" si="4"/>
      </ns0:c>
      <ns0:c r="S219" s="85" t="str">
        <ns0:f t="shared" si="5">IF(AND(X219="Ready",ISNUMBER(L219)),L219*N219,"")</ns0:f>
      </ns0:c>
      <ns0:c r="T219" s="85" t="str">
        <ns0:f t="shared" si="6">IF(AND(X219="Ready",ISNUMBER(L219)),MAX(0,-M219)*N219,"")</ns0:f>
      </ns0:c>
      <ns0:c r="U219" s="85" t="str">
        <ns0:f t="shared" si="7"/>
      </ns0:c>
      <ns0:c r="V219" s="83" t="str">
        <ns0:f t="shared" si="8">IF(X219&lt;&gt;"Ready","",IF(ISNUMBER(L219),L219,K219))</ns0:f>
      </ns0:c>
      <ns0:c r="W219" s="85" t="str">
        <ns0:f t="shared" si="9"/>
      </ns0:c>
      <ns0:c r="X219" s="83" t="str">
        <ns0:f>IF(Products!I219="","",IF(Products!I219&lt;&gt;"Ready","Fix Products",IF(COUNTA(E219:F219,H219:J219,L219)&lt;&gt;COUNT(E219:F219,H219:J219,L219),"Numbers only",IF(MIN(E219:F219,H219:J219,L219)&lt;0,"No negatives",IF(AND(N(E219)&gt;0,NOT(ISNUMBER(F219))),"Add purchase total",IF(AND(N(E219)=0,N(F219)&gt;0),"Add received quantity",IF(D219+N(E219)-N(G219)-N(H219)-N(I219)-N(J219)&lt;0,"More out than in stock","Ready")))))))</ns0:f>
      </ns0:c>
      <ns0:c r="Y219" s="85" t="str">
        <ns0:f t="shared" si="10">IF(ISNUMBER(Q219),Q219*N219,"")</ns0:f>
      </ns0:c>
      <ns0:c r="Z219" s="239"/>
    </ns0:row>
    <ns0:row r="220" ht="15.75" customHeight="1">
      <ns0:c r="A220" s="83" t="str">
        <ns0:f>IF(Products!A220="","",Products!A220)</ns0:f>
      </ns0:c>
      <ns0:c r="B220" s="83" t="str">
        <ns0:f>IF(A220="","",Products!B220)</ns0:f>
      </ns0:c>
      <ns0:c r="C220" s="83" t="str">
        <ns0:f>IF(A220="","",Products!C220)</ns0:f>
      </ns0:c>
      <ns0:c r="D220" s="83" t="str">
        <ns0:f>IF(Products!I220="Ready",Products!G220,"")</ns0:f>
      </ns0:c>
      <ns0:c r="E220" s="226"/>
      <ns0:c r="F220" s="227"/>
      <ns0:c r="G220" s="83" t="str">
        <ns0:f>IF(Products!I220="Ready",N(Sales!C220),"")</ns0:f>
      </ns0:c>
      <ns0:c r="H220" s="226"/>
      <ns0:c r="I220" s="226"/>
      <ns0:c r="J220" s="226"/>
      <ns0:c r="K220" s="83" t="str">
        <ns0:f t="shared" si="1">IF(X220&lt;&gt;"Ready","",D220+N(E220)-N(G220)-N(H220)-N(I220)-N(J220))</ns0:f>
      </ns0:c>
      <ns0:c r="L220" s="226"/>
      <ns0:c r="M220" s="83" t="str">
        <ns0:f t="shared" si="2">IF(AND(X220="Ready",ISNUMBER(L220)),L220-K220,"")</ns0:f>
      </ns0:c>
      <ns0:c r="N220" s="85" t="str">
        <ns0:f>IF(X220&lt;&gt;"Ready","",IF(N(E220)&gt;0,(D220*Products!H220+F220)/(D220+E220),Products!H220))</ns0:f>
      </ns0:c>
      <ns0:c r="O220" s="83" t="str">
        <ns0:f>IF(X220="","",IF(X220&lt;&gt;"Ready",X220,IF(NOT(ISNUMBER(Products!E220)),"Set minimum",IF(V220&lt;=Products!E220,"Restock","OK"))))</ns0:f>
      </ns0:c>
      <ns0:c r="P220" s="83" t="str">
        <ns0:f t="shared" si="3"/>
      </ns0:c>
      <ns0:c r="Q220" s="83" t="str">
        <ns0:f>IF(O220&lt;&gt;"Restock","",MAX(0,IF(ISNUMBER(Products!F220),Products!F220,MAX(2*Products!E220,Products!E220+1))-V220))</ns0:f>
      </ns0:c>
      <ns0:c r="R220" s="85" t="str">
        <ns0:f t="shared" si="4"/>
      </ns0:c>
      <ns0:c r="S220" s="85" t="str">
        <ns0:f t="shared" si="5">IF(AND(X220="Ready",ISNUMBER(L220)),L220*N220,"")</ns0:f>
      </ns0:c>
      <ns0:c r="T220" s="85" t="str">
        <ns0:f t="shared" si="6">IF(AND(X220="Ready",ISNUMBER(L220)),MAX(0,-M220)*N220,"")</ns0:f>
      </ns0:c>
      <ns0:c r="U220" s="85" t="str">
        <ns0:f t="shared" si="7"/>
      </ns0:c>
      <ns0:c r="V220" s="83" t="str">
        <ns0:f t="shared" si="8">IF(X220&lt;&gt;"Ready","",IF(ISNUMBER(L220),L220,K220))</ns0:f>
      </ns0:c>
      <ns0:c r="W220" s="85" t="str">
        <ns0:f t="shared" si="9"/>
      </ns0:c>
      <ns0:c r="X220" s="83" t="str">
        <ns0:f>IF(Products!I220="","",IF(Products!I220&lt;&gt;"Ready","Fix Products",IF(COUNTA(E220:F220,H220:J220,L220)&lt;&gt;COUNT(E220:F220,H220:J220,L220),"Numbers only",IF(MIN(E220:F220,H220:J220,L220)&lt;0,"No negatives",IF(AND(N(E220)&gt;0,NOT(ISNUMBER(F220))),"Add purchase total",IF(AND(N(E220)=0,N(F220)&gt;0),"Add received quantity",IF(D220+N(E220)-N(G220)-N(H220)-N(I220)-N(J220)&lt;0,"More out than in stock","Ready")))))))</ns0:f>
      </ns0:c>
      <ns0:c r="Y220" s="85" t="str">
        <ns0:f t="shared" si="10">IF(ISNUMBER(Q220),Q220*N220,"")</ns0:f>
      </ns0:c>
      <ns0:c r="Z220" s="239"/>
    </ns0:row>
    <ns0:row r="221" ht="15.75" customHeight="1">
      <ns0:c r="A221" s="83" t="str">
        <ns0:f>IF(Products!A221="","",Products!A221)</ns0:f>
      </ns0:c>
      <ns0:c r="B221" s="83" t="str">
        <ns0:f>IF(A221="","",Products!B221)</ns0:f>
      </ns0:c>
      <ns0:c r="C221" s="83" t="str">
        <ns0:f>IF(A221="","",Products!C221)</ns0:f>
      </ns0:c>
      <ns0:c r="D221" s="83" t="str">
        <ns0:f>IF(Products!I221="Ready",Products!G221,"")</ns0:f>
      </ns0:c>
      <ns0:c r="E221" s="226"/>
      <ns0:c r="F221" s="227"/>
      <ns0:c r="G221" s="83" t="str">
        <ns0:f>IF(Products!I221="Ready",N(Sales!C221),"")</ns0:f>
      </ns0:c>
      <ns0:c r="H221" s="226"/>
      <ns0:c r="I221" s="226"/>
      <ns0:c r="J221" s="226"/>
      <ns0:c r="K221" s="83" t="str">
        <ns0:f t="shared" si="1">IF(X221&lt;&gt;"Ready","",D221+N(E221)-N(G221)-N(H221)-N(I221)-N(J221))</ns0:f>
      </ns0:c>
      <ns0:c r="L221" s="226"/>
      <ns0:c r="M221" s="83" t="str">
        <ns0:f t="shared" si="2">IF(AND(X221="Ready",ISNUMBER(L221)),L221-K221,"")</ns0:f>
      </ns0:c>
      <ns0:c r="N221" s="85" t="str">
        <ns0:f>IF(X221&lt;&gt;"Ready","",IF(N(E221)&gt;0,(D221*Products!H221+F221)/(D221+E221),Products!H221))</ns0:f>
      </ns0:c>
      <ns0:c r="O221" s="83" t="str">
        <ns0:f>IF(X221="","",IF(X221&lt;&gt;"Ready",X221,IF(NOT(ISNUMBER(Products!E221)),"Set minimum",IF(V221&lt;=Products!E221,"Restock","OK"))))</ns0:f>
      </ns0:c>
      <ns0:c r="P221" s="83" t="str">
        <ns0:f t="shared" si="3"/>
      </ns0:c>
      <ns0:c r="Q221" s="83" t="str">
        <ns0:f>IF(O221&lt;&gt;"Restock","",MAX(0,IF(ISNUMBER(Products!F221),Products!F221,MAX(2*Products!E221,Products!E221+1))-V221))</ns0:f>
      </ns0:c>
      <ns0:c r="R221" s="85" t="str">
        <ns0:f t="shared" si="4"/>
      </ns0:c>
      <ns0:c r="S221" s="85" t="str">
        <ns0:f t="shared" si="5">IF(AND(X221="Ready",ISNUMBER(L221)),L221*N221,"")</ns0:f>
      </ns0:c>
      <ns0:c r="T221" s="85" t="str">
        <ns0:f t="shared" si="6">IF(AND(X221="Ready",ISNUMBER(L221)),MAX(0,-M221)*N221,"")</ns0:f>
      </ns0:c>
      <ns0:c r="U221" s="85" t="str">
        <ns0:f t="shared" si="7"/>
      </ns0:c>
      <ns0:c r="V221" s="83" t="str">
        <ns0:f t="shared" si="8">IF(X221&lt;&gt;"Ready","",IF(ISNUMBER(L221),L221,K221))</ns0:f>
      </ns0:c>
      <ns0:c r="W221" s="85" t="str">
        <ns0:f t="shared" si="9"/>
      </ns0:c>
      <ns0:c r="X221" s="83" t="str">
        <ns0:f>IF(Products!I221="","",IF(Products!I221&lt;&gt;"Ready","Fix Products",IF(COUNTA(E221:F221,H221:J221,L221)&lt;&gt;COUNT(E221:F221,H221:J221,L221),"Numbers only",IF(MIN(E221:F221,H221:J221,L221)&lt;0,"No negatives",IF(AND(N(E221)&gt;0,NOT(ISNUMBER(F221))),"Add purchase total",IF(AND(N(E221)=0,N(F221)&gt;0),"Add received quantity",IF(D221+N(E221)-N(G221)-N(H221)-N(I221)-N(J221)&lt;0,"More out than in stock","Ready")))))))</ns0:f>
      </ns0:c>
      <ns0:c r="Y221" s="85" t="str">
        <ns0:f t="shared" si="10">IF(ISNUMBER(Q221),Q221*N221,"")</ns0:f>
      </ns0:c>
      <ns0:c r="Z221" s="239"/>
    </ns0:row>
    <ns0:row r="222" ht="15.75" customHeight="1">
      <ns0:c r="A222" s="83" t="str">
        <ns0:f>IF(Products!A222="","",Products!A222)</ns0:f>
      </ns0:c>
      <ns0:c r="B222" s="83" t="str">
        <ns0:f>IF(A222="","",Products!B222)</ns0:f>
      </ns0:c>
      <ns0:c r="C222" s="83" t="str">
        <ns0:f>IF(A222="","",Products!C222)</ns0:f>
      </ns0:c>
      <ns0:c r="D222" s="83" t="str">
        <ns0:f>IF(Products!I222="Ready",Products!G222,"")</ns0:f>
      </ns0:c>
      <ns0:c r="E222" s="226"/>
      <ns0:c r="F222" s="227"/>
      <ns0:c r="G222" s="83" t="str">
        <ns0:f>IF(Products!I222="Ready",N(Sales!C222),"")</ns0:f>
      </ns0:c>
      <ns0:c r="H222" s="226"/>
      <ns0:c r="I222" s="226"/>
      <ns0:c r="J222" s="226"/>
      <ns0:c r="K222" s="83" t="str">
        <ns0:f t="shared" si="1">IF(X222&lt;&gt;"Ready","",D222+N(E222)-N(G222)-N(H222)-N(I222)-N(J222))</ns0:f>
      </ns0:c>
      <ns0:c r="L222" s="226"/>
      <ns0:c r="M222" s="83" t="str">
        <ns0:f t="shared" si="2">IF(AND(X222="Ready",ISNUMBER(L222)),L222-K222,"")</ns0:f>
      </ns0:c>
      <ns0:c r="N222" s="85" t="str">
        <ns0:f>IF(X222&lt;&gt;"Ready","",IF(N(E222)&gt;0,(D222*Products!H222+F222)/(D222+E222),Products!H222))</ns0:f>
      </ns0:c>
      <ns0:c r="O222" s="83" t="str">
        <ns0:f>IF(X222="","",IF(X222&lt;&gt;"Ready",X222,IF(NOT(ISNUMBER(Products!E222)),"Set minimum",IF(V222&lt;=Products!E222,"Restock","OK"))))</ns0:f>
      </ns0:c>
      <ns0:c r="P222" s="83" t="str">
        <ns0:f t="shared" si="3"/>
      </ns0:c>
      <ns0:c r="Q222" s="83" t="str">
        <ns0:f>IF(O222&lt;&gt;"Restock","",MAX(0,IF(ISNUMBER(Products!F222),Products!F222,MAX(2*Products!E222,Products!E222+1))-V222))</ns0:f>
      </ns0:c>
      <ns0:c r="R222" s="85" t="str">
        <ns0:f t="shared" si="4"/>
      </ns0:c>
      <ns0:c r="S222" s="85" t="str">
        <ns0:f t="shared" si="5">IF(AND(X222="Ready",ISNUMBER(L222)),L222*N222,"")</ns0:f>
      </ns0:c>
      <ns0:c r="T222" s="85" t="str">
        <ns0:f t="shared" si="6">IF(AND(X222="Ready",ISNUMBER(L222)),MAX(0,-M222)*N222,"")</ns0:f>
      </ns0:c>
      <ns0:c r="U222" s="85" t="str">
        <ns0:f t="shared" si="7"/>
      </ns0:c>
      <ns0:c r="V222" s="83" t="str">
        <ns0:f t="shared" si="8">IF(X222&lt;&gt;"Ready","",IF(ISNUMBER(L222),L222,K222))</ns0:f>
      </ns0:c>
      <ns0:c r="W222" s="85" t="str">
        <ns0:f t="shared" si="9"/>
      </ns0:c>
      <ns0:c r="X222" s="83" t="str">
        <ns0:f>IF(Products!I222="","",IF(Products!I222&lt;&gt;"Ready","Fix Products",IF(COUNTA(E222:F222,H222:J222,L222)&lt;&gt;COUNT(E222:F222,H222:J222,L222),"Numbers only",IF(MIN(E222:F222,H222:J222,L222)&lt;0,"No negatives",IF(AND(N(E222)&gt;0,NOT(ISNUMBER(F222))),"Add purchase total",IF(AND(N(E222)=0,N(F222)&gt;0),"Add received quantity",IF(D222+N(E222)-N(G222)-N(H222)-N(I222)-N(J222)&lt;0,"More out than in stock","Ready")))))))</ns0:f>
      </ns0:c>
      <ns0:c r="Y222" s="85" t="str">
        <ns0:f t="shared" si="10">IF(ISNUMBER(Q222),Q222*N222,"")</ns0:f>
      </ns0:c>
      <ns0:c r="Z222" s="239"/>
    </ns0:row>
    <ns0:row r="223" ht="15.75" customHeight="1">
      <ns0:c r="A223" s="83" t="str">
        <ns0:f>IF(Products!A223="","",Products!A223)</ns0:f>
      </ns0:c>
      <ns0:c r="B223" s="83" t="str">
        <ns0:f>IF(A223="","",Products!B223)</ns0:f>
      </ns0:c>
      <ns0:c r="C223" s="83" t="str">
        <ns0:f>IF(A223="","",Products!C223)</ns0:f>
      </ns0:c>
      <ns0:c r="D223" s="83" t="str">
        <ns0:f>IF(Products!I223="Ready",Products!G223,"")</ns0:f>
      </ns0:c>
      <ns0:c r="E223" s="226"/>
      <ns0:c r="F223" s="227"/>
      <ns0:c r="G223" s="83" t="str">
        <ns0:f>IF(Products!I223="Ready",N(Sales!C223),"")</ns0:f>
      </ns0:c>
      <ns0:c r="H223" s="226"/>
      <ns0:c r="I223" s="226"/>
      <ns0:c r="J223" s="226"/>
      <ns0:c r="K223" s="83" t="str">
        <ns0:f t="shared" si="1">IF(X223&lt;&gt;"Ready","",D223+N(E223)-N(G223)-N(H223)-N(I223)-N(J223))</ns0:f>
      </ns0:c>
      <ns0:c r="L223" s="226"/>
      <ns0:c r="M223" s="83" t="str">
        <ns0:f t="shared" si="2">IF(AND(X223="Ready",ISNUMBER(L223)),L223-K223,"")</ns0:f>
      </ns0:c>
      <ns0:c r="N223" s="85" t="str">
        <ns0:f>IF(X223&lt;&gt;"Ready","",IF(N(E223)&gt;0,(D223*Products!H223+F223)/(D223+E223),Products!H223))</ns0:f>
      </ns0:c>
      <ns0:c r="O223" s="83" t="str">
        <ns0:f>IF(X223="","",IF(X223&lt;&gt;"Ready",X223,IF(NOT(ISNUMBER(Products!E223)),"Set minimum",IF(V223&lt;=Products!E223,"Restock","OK"))))</ns0:f>
      </ns0:c>
      <ns0:c r="P223" s="83" t="str">
        <ns0:f t="shared" si="3"/>
      </ns0:c>
      <ns0:c r="Q223" s="83" t="str">
        <ns0:f>IF(O223&lt;&gt;"Restock","",MAX(0,IF(ISNUMBER(Products!F223),Products!F223,MAX(2*Products!E223,Products!E223+1))-V223))</ns0:f>
      </ns0:c>
      <ns0:c r="R223" s="85" t="str">
        <ns0:f t="shared" si="4"/>
      </ns0:c>
      <ns0:c r="S223" s="85" t="str">
        <ns0:f t="shared" si="5">IF(AND(X223="Ready",ISNUMBER(L223)),L223*N223,"")</ns0:f>
      </ns0:c>
      <ns0:c r="T223" s="85" t="str">
        <ns0:f t="shared" si="6">IF(AND(X223="Ready",ISNUMBER(L223)),MAX(0,-M223)*N223,"")</ns0:f>
      </ns0:c>
      <ns0:c r="U223" s="85" t="str">
        <ns0:f t="shared" si="7"/>
      </ns0:c>
      <ns0:c r="V223" s="83" t="str">
        <ns0:f t="shared" si="8">IF(X223&lt;&gt;"Ready","",IF(ISNUMBER(L223),L223,K223))</ns0:f>
      </ns0:c>
      <ns0:c r="W223" s="85" t="str">
        <ns0:f t="shared" si="9"/>
      </ns0:c>
      <ns0:c r="X223" s="83" t="str">
        <ns0:f>IF(Products!I223="","",IF(Products!I223&lt;&gt;"Ready","Fix Products",IF(COUNTA(E223:F223,H223:J223,L223)&lt;&gt;COUNT(E223:F223,H223:J223,L223),"Numbers only",IF(MIN(E223:F223,H223:J223,L223)&lt;0,"No negatives",IF(AND(N(E223)&gt;0,NOT(ISNUMBER(F223))),"Add purchase total",IF(AND(N(E223)=0,N(F223)&gt;0),"Add received quantity",IF(D223+N(E223)-N(G223)-N(H223)-N(I223)-N(J223)&lt;0,"More out than in stock","Ready")))))))</ns0:f>
      </ns0:c>
      <ns0:c r="Y223" s="85" t="str">
        <ns0:f t="shared" si="10">IF(ISNUMBER(Q223),Q223*N223,"")</ns0:f>
      </ns0:c>
      <ns0:c r="Z223" s="239"/>
    </ns0:row>
    <ns0:row r="224" ht="15.75" customHeight="1">
      <ns0:c r="A224" s="83" t="str">
        <ns0:f>IF(Products!A224="","",Products!A224)</ns0:f>
      </ns0:c>
      <ns0:c r="B224" s="83" t="str">
        <ns0:f>IF(A224="","",Products!B224)</ns0:f>
      </ns0:c>
      <ns0:c r="C224" s="83" t="str">
        <ns0:f>IF(A224="","",Products!C224)</ns0:f>
      </ns0:c>
      <ns0:c r="D224" s="83" t="str">
        <ns0:f>IF(Products!I224="Ready",Products!G224,"")</ns0:f>
      </ns0:c>
      <ns0:c r="E224" s="226"/>
      <ns0:c r="F224" s="227"/>
      <ns0:c r="G224" s="83" t="str">
        <ns0:f>IF(Products!I224="Ready",N(Sales!C224),"")</ns0:f>
      </ns0:c>
      <ns0:c r="H224" s="226"/>
      <ns0:c r="I224" s="226"/>
      <ns0:c r="J224" s="226"/>
      <ns0:c r="K224" s="83" t="str">
        <ns0:f t="shared" si="1">IF(X224&lt;&gt;"Ready","",D224+N(E224)-N(G224)-N(H224)-N(I224)-N(J224))</ns0:f>
      </ns0:c>
      <ns0:c r="L224" s="226"/>
      <ns0:c r="M224" s="83" t="str">
        <ns0:f t="shared" si="2">IF(AND(X224="Ready",ISNUMBER(L224)),L224-K224,"")</ns0:f>
      </ns0:c>
      <ns0:c r="N224" s="85" t="str">
        <ns0:f>IF(X224&lt;&gt;"Ready","",IF(N(E224)&gt;0,(D224*Products!H224+F224)/(D224+E224),Products!H224))</ns0:f>
      </ns0:c>
      <ns0:c r="O224" s="83" t="str">
        <ns0:f>IF(X224="","",IF(X224&lt;&gt;"Ready",X224,IF(NOT(ISNUMBER(Products!E224)),"Set minimum",IF(V224&lt;=Products!E224,"Restock","OK"))))</ns0:f>
      </ns0:c>
      <ns0:c r="P224" s="83" t="str">
        <ns0:f t="shared" si="3"/>
      </ns0:c>
      <ns0:c r="Q224" s="83" t="str">
        <ns0:f>IF(O224&lt;&gt;"Restock","",MAX(0,IF(ISNUMBER(Products!F224),Products!F224,MAX(2*Products!E224,Products!E224+1))-V224))</ns0:f>
      </ns0:c>
      <ns0:c r="R224" s="85" t="str">
        <ns0:f t="shared" si="4"/>
      </ns0:c>
      <ns0:c r="S224" s="85" t="str">
        <ns0:f t="shared" si="5">IF(AND(X224="Ready",ISNUMBER(L224)),L224*N224,"")</ns0:f>
      </ns0:c>
      <ns0:c r="T224" s="85" t="str">
        <ns0:f t="shared" si="6">IF(AND(X224="Ready",ISNUMBER(L224)),MAX(0,-M224)*N224,"")</ns0:f>
      </ns0:c>
      <ns0:c r="U224" s="85" t="str">
        <ns0:f t="shared" si="7"/>
      </ns0:c>
      <ns0:c r="V224" s="83" t="str">
        <ns0:f t="shared" si="8">IF(X224&lt;&gt;"Ready","",IF(ISNUMBER(L224),L224,K224))</ns0:f>
      </ns0:c>
      <ns0:c r="W224" s="85" t="str">
        <ns0:f t="shared" si="9"/>
      </ns0:c>
      <ns0:c r="X224" s="83" t="str">
        <ns0:f>IF(Products!I224="","",IF(Products!I224&lt;&gt;"Ready","Fix Products",IF(COUNTA(E224:F224,H224:J224,L224)&lt;&gt;COUNT(E224:F224,H224:J224,L224),"Numbers only",IF(MIN(E224:F224,H224:J224,L224)&lt;0,"No negatives",IF(AND(N(E224)&gt;0,NOT(ISNUMBER(F224))),"Add purchase total",IF(AND(N(E224)=0,N(F224)&gt;0),"Add received quantity",IF(D224+N(E224)-N(G224)-N(H224)-N(I224)-N(J224)&lt;0,"More out than in stock","Ready")))))))</ns0:f>
      </ns0:c>
      <ns0:c r="Y224" s="85" t="str">
        <ns0:f t="shared" si="10">IF(ISNUMBER(Q224),Q224*N224,"")</ns0:f>
      </ns0:c>
      <ns0:c r="Z224" s="239"/>
    </ns0:row>
    <ns0:row r="225" ht="15.75" customHeight="1">
      <ns0:c r="A225" s="83" t="str">
        <ns0:f>IF(Products!A225="","",Products!A225)</ns0:f>
      </ns0:c>
      <ns0:c r="B225" s="83" t="str">
        <ns0:f>IF(A225="","",Products!B225)</ns0:f>
      </ns0:c>
      <ns0:c r="C225" s="83" t="str">
        <ns0:f>IF(A225="","",Products!C225)</ns0:f>
      </ns0:c>
      <ns0:c r="D225" s="83" t="str">
        <ns0:f>IF(Products!I225="Ready",Products!G225,"")</ns0:f>
      </ns0:c>
      <ns0:c r="E225" s="226"/>
      <ns0:c r="F225" s="227"/>
      <ns0:c r="G225" s="83" t="str">
        <ns0:f>IF(Products!I225="Ready",N(Sales!C225),"")</ns0:f>
      </ns0:c>
      <ns0:c r="H225" s="226"/>
      <ns0:c r="I225" s="226"/>
      <ns0:c r="J225" s="226"/>
      <ns0:c r="K225" s="83" t="str">
        <ns0:f t="shared" si="1">IF(X225&lt;&gt;"Ready","",D225+N(E225)-N(G225)-N(H225)-N(I225)-N(J225))</ns0:f>
      </ns0:c>
      <ns0:c r="L225" s="226"/>
      <ns0:c r="M225" s="83" t="str">
        <ns0:f t="shared" si="2">IF(AND(X225="Ready",ISNUMBER(L225)),L225-K225,"")</ns0:f>
      </ns0:c>
      <ns0:c r="N225" s="85" t="str">
        <ns0:f>IF(X225&lt;&gt;"Ready","",IF(N(E225)&gt;0,(D225*Products!H225+F225)/(D225+E225),Products!H225))</ns0:f>
      </ns0:c>
      <ns0:c r="O225" s="83" t="str">
        <ns0:f>IF(X225="","",IF(X225&lt;&gt;"Ready",X225,IF(NOT(ISNUMBER(Products!E225)),"Set minimum",IF(V225&lt;=Products!E225,"Restock","OK"))))</ns0:f>
      </ns0:c>
      <ns0:c r="P225" s="83" t="str">
        <ns0:f t="shared" si="3"/>
      </ns0:c>
      <ns0:c r="Q225" s="83" t="str">
        <ns0:f>IF(O225&lt;&gt;"Restock","",MAX(0,IF(ISNUMBER(Products!F225),Products!F225,MAX(2*Products!E225,Products!E225+1))-V225))</ns0:f>
      </ns0:c>
      <ns0:c r="R225" s="85" t="str">
        <ns0:f t="shared" si="4"/>
      </ns0:c>
      <ns0:c r="S225" s="85" t="str">
        <ns0:f t="shared" si="5">IF(AND(X225="Ready",ISNUMBER(L225)),L225*N225,"")</ns0:f>
      </ns0:c>
      <ns0:c r="T225" s="85" t="str">
        <ns0:f t="shared" si="6">IF(AND(X225="Ready",ISNUMBER(L225)),MAX(0,-M225)*N225,"")</ns0:f>
      </ns0:c>
      <ns0:c r="U225" s="85" t="str">
        <ns0:f t="shared" si="7"/>
      </ns0:c>
      <ns0:c r="V225" s="83" t="str">
        <ns0:f t="shared" si="8">IF(X225&lt;&gt;"Ready","",IF(ISNUMBER(L225),L225,K225))</ns0:f>
      </ns0:c>
      <ns0:c r="W225" s="85" t="str">
        <ns0:f t="shared" si="9"/>
      </ns0:c>
      <ns0:c r="X225" s="83" t="str">
        <ns0:f>IF(Products!I225="","",IF(Products!I225&lt;&gt;"Ready","Fix Products",IF(COUNTA(E225:F225,H225:J225,L225)&lt;&gt;COUNT(E225:F225,H225:J225,L225),"Numbers only",IF(MIN(E225:F225,H225:J225,L225)&lt;0,"No negatives",IF(AND(N(E225)&gt;0,NOT(ISNUMBER(F225))),"Add purchase total",IF(AND(N(E225)=0,N(F225)&gt;0),"Add received quantity",IF(D225+N(E225)-N(G225)-N(H225)-N(I225)-N(J225)&lt;0,"More out than in stock","Ready")))))))</ns0:f>
      </ns0:c>
      <ns0:c r="Y225" s="85" t="str">
        <ns0:f t="shared" si="10">IF(ISNUMBER(Q225),Q225*N225,"")</ns0:f>
      </ns0:c>
      <ns0:c r="Z225" s="239"/>
    </ns0:row>
    <ns0:row r="226" ht="15.75" customHeight="1">
      <ns0:c r="A226" s="83" t="str">
        <ns0:f>IF(Products!A226="","",Products!A226)</ns0:f>
      </ns0:c>
      <ns0:c r="B226" s="83" t="str">
        <ns0:f>IF(A226="","",Products!B226)</ns0:f>
      </ns0:c>
      <ns0:c r="C226" s="83" t="str">
        <ns0:f>IF(A226="","",Products!C226)</ns0:f>
      </ns0:c>
      <ns0:c r="D226" s="83" t="str">
        <ns0:f>IF(Products!I226="Ready",Products!G226,"")</ns0:f>
      </ns0:c>
      <ns0:c r="E226" s="226"/>
      <ns0:c r="F226" s="227"/>
      <ns0:c r="G226" s="83" t="str">
        <ns0:f>IF(Products!I226="Ready",N(Sales!C226),"")</ns0:f>
      </ns0:c>
      <ns0:c r="H226" s="226"/>
      <ns0:c r="I226" s="226"/>
      <ns0:c r="J226" s="226"/>
      <ns0:c r="K226" s="83" t="str">
        <ns0:f t="shared" si="1">IF(X226&lt;&gt;"Ready","",D226+N(E226)-N(G226)-N(H226)-N(I226)-N(J226))</ns0:f>
      </ns0:c>
      <ns0:c r="L226" s="226"/>
      <ns0:c r="M226" s="83" t="str">
        <ns0:f t="shared" si="2">IF(AND(X226="Ready",ISNUMBER(L226)),L226-K226,"")</ns0:f>
      </ns0:c>
      <ns0:c r="N226" s="85" t="str">
        <ns0:f>IF(X226&lt;&gt;"Ready","",IF(N(E226)&gt;0,(D226*Products!H226+F226)/(D226+E226),Products!H226))</ns0:f>
      </ns0:c>
      <ns0:c r="O226" s="83" t="str">
        <ns0:f>IF(X226="","",IF(X226&lt;&gt;"Ready",X226,IF(NOT(ISNUMBER(Products!E226)),"Set minimum",IF(V226&lt;=Products!E226,"Restock","OK"))))</ns0:f>
      </ns0:c>
      <ns0:c r="P226" s="83" t="str">
        <ns0:f t="shared" si="3"/>
      </ns0:c>
      <ns0:c r="Q226" s="83" t="str">
        <ns0:f>IF(O226&lt;&gt;"Restock","",MAX(0,IF(ISNUMBER(Products!F226),Products!F226,MAX(2*Products!E226,Products!E226+1))-V226))</ns0:f>
      </ns0:c>
      <ns0:c r="R226" s="85" t="str">
        <ns0:f t="shared" si="4"/>
      </ns0:c>
      <ns0:c r="S226" s="85" t="str">
        <ns0:f t="shared" si="5">IF(AND(X226="Ready",ISNUMBER(L226)),L226*N226,"")</ns0:f>
      </ns0:c>
      <ns0:c r="T226" s="85" t="str">
        <ns0:f t="shared" si="6">IF(AND(X226="Ready",ISNUMBER(L226)),MAX(0,-M226)*N226,"")</ns0:f>
      </ns0:c>
      <ns0:c r="U226" s="85" t="str">
        <ns0:f t="shared" si="7"/>
      </ns0:c>
      <ns0:c r="V226" s="83" t="str">
        <ns0:f t="shared" si="8">IF(X226&lt;&gt;"Ready","",IF(ISNUMBER(L226),L226,K226))</ns0:f>
      </ns0:c>
      <ns0:c r="W226" s="85" t="str">
        <ns0:f t="shared" si="9"/>
      </ns0:c>
      <ns0:c r="X226" s="83" t="str">
        <ns0:f>IF(Products!I226="","",IF(Products!I226&lt;&gt;"Ready","Fix Products",IF(COUNTA(E226:F226,H226:J226,L226)&lt;&gt;COUNT(E226:F226,H226:J226,L226),"Numbers only",IF(MIN(E226:F226,H226:J226,L226)&lt;0,"No negatives",IF(AND(N(E226)&gt;0,NOT(ISNUMBER(F226))),"Add purchase total",IF(AND(N(E226)=0,N(F226)&gt;0),"Add received quantity",IF(D226+N(E226)-N(G226)-N(H226)-N(I226)-N(J226)&lt;0,"More out than in stock","Ready")))))))</ns0:f>
      </ns0:c>
      <ns0:c r="Y226" s="85" t="str">
        <ns0:f t="shared" si="10">IF(ISNUMBER(Q226),Q226*N226,"")</ns0:f>
      </ns0:c>
      <ns0:c r="Z226" s="239"/>
    </ns0:row>
    <ns0:row r="227" ht="15.75" customHeight="1">
      <ns0:c r="A227" s="83" t="str">
        <ns0:f>IF(Products!A227="","",Products!A227)</ns0:f>
      </ns0:c>
      <ns0:c r="B227" s="83" t="str">
        <ns0:f>IF(A227="","",Products!B227)</ns0:f>
      </ns0:c>
      <ns0:c r="C227" s="83" t="str">
        <ns0:f>IF(A227="","",Products!C227)</ns0:f>
      </ns0:c>
      <ns0:c r="D227" s="83" t="str">
        <ns0:f>IF(Products!I227="Ready",Products!G227,"")</ns0:f>
      </ns0:c>
      <ns0:c r="E227" s="226"/>
      <ns0:c r="F227" s="227"/>
      <ns0:c r="G227" s="83" t="str">
        <ns0:f>IF(Products!I227="Ready",N(Sales!C227),"")</ns0:f>
      </ns0:c>
      <ns0:c r="H227" s="226"/>
      <ns0:c r="I227" s="226"/>
      <ns0:c r="J227" s="226"/>
      <ns0:c r="K227" s="83" t="str">
        <ns0:f t="shared" si="1">IF(X227&lt;&gt;"Ready","",D227+N(E227)-N(G227)-N(H227)-N(I227)-N(J227))</ns0:f>
      </ns0:c>
      <ns0:c r="L227" s="226"/>
      <ns0:c r="M227" s="83" t="str">
        <ns0:f t="shared" si="2">IF(AND(X227="Ready",ISNUMBER(L227)),L227-K227,"")</ns0:f>
      </ns0:c>
      <ns0:c r="N227" s="85" t="str">
        <ns0:f>IF(X227&lt;&gt;"Ready","",IF(N(E227)&gt;0,(D227*Products!H227+F227)/(D227+E227),Products!H227))</ns0:f>
      </ns0:c>
      <ns0:c r="O227" s="83" t="str">
        <ns0:f>IF(X227="","",IF(X227&lt;&gt;"Ready",X227,IF(NOT(ISNUMBER(Products!E227)),"Set minimum",IF(V227&lt;=Products!E227,"Restock","OK"))))</ns0:f>
      </ns0:c>
      <ns0:c r="P227" s="83" t="str">
        <ns0:f t="shared" si="3"/>
      </ns0:c>
      <ns0:c r="Q227" s="83" t="str">
        <ns0:f>IF(O227&lt;&gt;"Restock","",MAX(0,IF(ISNUMBER(Products!F227),Products!F227,MAX(2*Products!E227,Products!E227+1))-V227))</ns0:f>
      </ns0:c>
      <ns0:c r="R227" s="85" t="str">
        <ns0:f t="shared" si="4"/>
      </ns0:c>
      <ns0:c r="S227" s="85" t="str">
        <ns0:f t="shared" si="5">IF(AND(X227="Ready",ISNUMBER(L227)),L227*N227,"")</ns0:f>
      </ns0:c>
      <ns0:c r="T227" s="85" t="str">
        <ns0:f t="shared" si="6">IF(AND(X227="Ready",ISNUMBER(L227)),MAX(0,-M227)*N227,"")</ns0:f>
      </ns0:c>
      <ns0:c r="U227" s="85" t="str">
        <ns0:f t="shared" si="7"/>
      </ns0:c>
      <ns0:c r="V227" s="83" t="str">
        <ns0:f t="shared" si="8">IF(X227&lt;&gt;"Ready","",IF(ISNUMBER(L227),L227,K227))</ns0:f>
      </ns0:c>
      <ns0:c r="W227" s="85" t="str">
        <ns0:f t="shared" si="9"/>
      </ns0:c>
      <ns0:c r="X227" s="83" t="str">
        <ns0:f>IF(Products!I227="","",IF(Products!I227&lt;&gt;"Ready","Fix Products",IF(COUNTA(E227:F227,H227:J227,L227)&lt;&gt;COUNT(E227:F227,H227:J227,L227),"Numbers only",IF(MIN(E227:F227,H227:J227,L227)&lt;0,"No negatives",IF(AND(N(E227)&gt;0,NOT(ISNUMBER(F227))),"Add purchase total",IF(AND(N(E227)=0,N(F227)&gt;0),"Add received quantity",IF(D227+N(E227)-N(G227)-N(H227)-N(I227)-N(J227)&lt;0,"More out than in stock","Ready")))))))</ns0:f>
      </ns0:c>
      <ns0:c r="Y227" s="85" t="str">
        <ns0:f t="shared" si="10">IF(ISNUMBER(Q227),Q227*N227,"")</ns0:f>
      </ns0:c>
      <ns0:c r="Z227" s="239"/>
    </ns0:row>
    <ns0:row r="228" ht="15.75" customHeight="1">
      <ns0:c r="A228" s="83" t="str">
        <ns0:f>IF(Products!A228="","",Products!A228)</ns0:f>
      </ns0:c>
      <ns0:c r="B228" s="83" t="str">
        <ns0:f>IF(A228="","",Products!B228)</ns0:f>
      </ns0:c>
      <ns0:c r="C228" s="83" t="str">
        <ns0:f>IF(A228="","",Products!C228)</ns0:f>
      </ns0:c>
      <ns0:c r="D228" s="83" t="str">
        <ns0:f>IF(Products!I228="Ready",Products!G228,"")</ns0:f>
      </ns0:c>
      <ns0:c r="E228" s="226"/>
      <ns0:c r="F228" s="227"/>
      <ns0:c r="G228" s="83" t="str">
        <ns0:f>IF(Products!I228="Ready",N(Sales!C228),"")</ns0:f>
      </ns0:c>
      <ns0:c r="H228" s="226"/>
      <ns0:c r="I228" s="226"/>
      <ns0:c r="J228" s="226"/>
      <ns0:c r="K228" s="83" t="str">
        <ns0:f t="shared" si="1">IF(X228&lt;&gt;"Ready","",D228+N(E228)-N(G228)-N(H228)-N(I228)-N(J228))</ns0:f>
      </ns0:c>
      <ns0:c r="L228" s="226"/>
      <ns0:c r="M228" s="83" t="str">
        <ns0:f t="shared" si="2">IF(AND(X228="Ready",ISNUMBER(L228)),L228-K228,"")</ns0:f>
      </ns0:c>
      <ns0:c r="N228" s="85" t="str">
        <ns0:f>IF(X228&lt;&gt;"Ready","",IF(N(E228)&gt;0,(D228*Products!H228+F228)/(D228+E228),Products!H228))</ns0:f>
      </ns0:c>
      <ns0:c r="O228" s="83" t="str">
        <ns0:f>IF(X228="","",IF(X228&lt;&gt;"Ready",X228,IF(NOT(ISNUMBER(Products!E228)),"Set minimum",IF(V228&lt;=Products!E228,"Restock","OK"))))</ns0:f>
      </ns0:c>
      <ns0:c r="P228" s="83" t="str">
        <ns0:f t="shared" si="3"/>
      </ns0:c>
      <ns0:c r="Q228" s="83" t="str">
        <ns0:f>IF(O228&lt;&gt;"Restock","",MAX(0,IF(ISNUMBER(Products!F228),Products!F228,MAX(2*Products!E228,Products!E228+1))-V228))</ns0:f>
      </ns0:c>
      <ns0:c r="R228" s="85" t="str">
        <ns0:f t="shared" si="4"/>
      </ns0:c>
      <ns0:c r="S228" s="85" t="str">
        <ns0:f t="shared" si="5">IF(AND(X228="Ready",ISNUMBER(L228)),L228*N228,"")</ns0:f>
      </ns0:c>
      <ns0:c r="T228" s="85" t="str">
        <ns0:f t="shared" si="6">IF(AND(X228="Ready",ISNUMBER(L228)),MAX(0,-M228)*N228,"")</ns0:f>
      </ns0:c>
      <ns0:c r="U228" s="85" t="str">
        <ns0:f t="shared" si="7"/>
      </ns0:c>
      <ns0:c r="V228" s="83" t="str">
        <ns0:f t="shared" si="8">IF(X228&lt;&gt;"Ready","",IF(ISNUMBER(L228),L228,K228))</ns0:f>
      </ns0:c>
      <ns0:c r="W228" s="85" t="str">
        <ns0:f t="shared" si="9"/>
      </ns0:c>
      <ns0:c r="X228" s="83" t="str">
        <ns0:f>IF(Products!I228="","",IF(Products!I228&lt;&gt;"Ready","Fix Products",IF(COUNTA(E228:F228,H228:J228,L228)&lt;&gt;COUNT(E228:F228,H228:J228,L228),"Numbers only",IF(MIN(E228:F228,H228:J228,L228)&lt;0,"No negatives",IF(AND(N(E228)&gt;0,NOT(ISNUMBER(F228))),"Add purchase total",IF(AND(N(E228)=0,N(F228)&gt;0),"Add received quantity",IF(D228+N(E228)-N(G228)-N(H228)-N(I228)-N(J228)&lt;0,"More out than in stock","Ready")))))))</ns0:f>
      </ns0:c>
      <ns0:c r="Y228" s="85" t="str">
        <ns0:f t="shared" si="10">IF(ISNUMBER(Q228),Q228*N228,"")</ns0:f>
      </ns0:c>
      <ns0:c r="Z228" s="239"/>
    </ns0:row>
    <ns0:row r="229" ht="15.75" customHeight="1">
      <ns0:c r="A229" s="83" t="str">
        <ns0:f>IF(Products!A229="","",Products!A229)</ns0:f>
      </ns0:c>
      <ns0:c r="B229" s="83" t="str">
        <ns0:f>IF(A229="","",Products!B229)</ns0:f>
      </ns0:c>
      <ns0:c r="C229" s="83" t="str">
        <ns0:f>IF(A229="","",Products!C229)</ns0:f>
      </ns0:c>
      <ns0:c r="D229" s="83" t="str">
        <ns0:f>IF(Products!I229="Ready",Products!G229,"")</ns0:f>
      </ns0:c>
      <ns0:c r="E229" s="226"/>
      <ns0:c r="F229" s="227"/>
      <ns0:c r="G229" s="83" t="str">
        <ns0:f>IF(Products!I229="Ready",N(Sales!C229),"")</ns0:f>
      </ns0:c>
      <ns0:c r="H229" s="226"/>
      <ns0:c r="I229" s="226"/>
      <ns0:c r="J229" s="226"/>
      <ns0:c r="K229" s="83" t="str">
        <ns0:f t="shared" si="1">IF(X229&lt;&gt;"Ready","",D229+N(E229)-N(G229)-N(H229)-N(I229)-N(J229))</ns0:f>
      </ns0:c>
      <ns0:c r="L229" s="226"/>
      <ns0:c r="M229" s="83" t="str">
        <ns0:f t="shared" si="2">IF(AND(X229="Ready",ISNUMBER(L229)),L229-K229,"")</ns0:f>
      </ns0:c>
      <ns0:c r="N229" s="85" t="str">
        <ns0:f>IF(X229&lt;&gt;"Ready","",IF(N(E229)&gt;0,(D229*Products!H229+F229)/(D229+E229),Products!H229))</ns0:f>
      </ns0:c>
      <ns0:c r="O229" s="83" t="str">
        <ns0:f>IF(X229="","",IF(X229&lt;&gt;"Ready",X229,IF(NOT(ISNUMBER(Products!E229)),"Set minimum",IF(V229&lt;=Products!E229,"Restock","OK"))))</ns0:f>
      </ns0:c>
      <ns0:c r="P229" s="83" t="str">
        <ns0:f t="shared" si="3"/>
      </ns0:c>
      <ns0:c r="Q229" s="83" t="str">
        <ns0:f>IF(O229&lt;&gt;"Restock","",MAX(0,IF(ISNUMBER(Products!F229),Products!F229,MAX(2*Products!E229,Products!E229+1))-V229))</ns0:f>
      </ns0:c>
      <ns0:c r="R229" s="85" t="str">
        <ns0:f t="shared" si="4"/>
      </ns0:c>
      <ns0:c r="S229" s="85" t="str">
        <ns0:f t="shared" si="5">IF(AND(X229="Ready",ISNUMBER(L229)),L229*N229,"")</ns0:f>
      </ns0:c>
      <ns0:c r="T229" s="85" t="str">
        <ns0:f t="shared" si="6">IF(AND(X229="Ready",ISNUMBER(L229)),MAX(0,-M229)*N229,"")</ns0:f>
      </ns0:c>
      <ns0:c r="U229" s="85" t="str">
        <ns0:f t="shared" si="7"/>
      </ns0:c>
      <ns0:c r="V229" s="83" t="str">
        <ns0:f t="shared" si="8">IF(X229&lt;&gt;"Ready","",IF(ISNUMBER(L229),L229,K229))</ns0:f>
      </ns0:c>
      <ns0:c r="W229" s="85" t="str">
        <ns0:f t="shared" si="9"/>
      </ns0:c>
      <ns0:c r="X229" s="83" t="str">
        <ns0:f>IF(Products!I229="","",IF(Products!I229&lt;&gt;"Ready","Fix Products",IF(COUNTA(E229:F229,H229:J229,L229)&lt;&gt;COUNT(E229:F229,H229:J229,L229),"Numbers only",IF(MIN(E229:F229,H229:J229,L229)&lt;0,"No negatives",IF(AND(N(E229)&gt;0,NOT(ISNUMBER(F229))),"Add purchase total",IF(AND(N(E229)=0,N(F229)&gt;0),"Add received quantity",IF(D229+N(E229)-N(G229)-N(H229)-N(I229)-N(J229)&lt;0,"More out than in stock","Ready")))))))</ns0:f>
      </ns0:c>
      <ns0:c r="Y229" s="85" t="str">
        <ns0:f t="shared" si="10">IF(ISNUMBER(Q229),Q229*N229,"")</ns0:f>
      </ns0:c>
      <ns0:c r="Z229" s="239"/>
    </ns0:row>
    <ns0:row r="230" ht="15.75" customHeight="1">
      <ns0:c r="A230" s="83" t="str">
        <ns0:f>IF(Products!A230="","",Products!A230)</ns0:f>
      </ns0:c>
      <ns0:c r="B230" s="83" t="str">
        <ns0:f>IF(A230="","",Products!B230)</ns0:f>
      </ns0:c>
      <ns0:c r="C230" s="83" t="str">
        <ns0:f>IF(A230="","",Products!C230)</ns0:f>
      </ns0:c>
      <ns0:c r="D230" s="83" t="str">
        <ns0:f>IF(Products!I230="Ready",Products!G230,"")</ns0:f>
      </ns0:c>
      <ns0:c r="E230" s="226"/>
      <ns0:c r="F230" s="227"/>
      <ns0:c r="G230" s="83" t="str">
        <ns0:f>IF(Products!I230="Ready",N(Sales!C230),"")</ns0:f>
      </ns0:c>
      <ns0:c r="H230" s="226"/>
      <ns0:c r="I230" s="226"/>
      <ns0:c r="J230" s="226"/>
      <ns0:c r="K230" s="83" t="str">
        <ns0:f t="shared" si="1">IF(X230&lt;&gt;"Ready","",D230+N(E230)-N(G230)-N(H230)-N(I230)-N(J230))</ns0:f>
      </ns0:c>
      <ns0:c r="L230" s="226"/>
      <ns0:c r="M230" s="83" t="str">
        <ns0:f t="shared" si="2">IF(AND(X230="Ready",ISNUMBER(L230)),L230-K230,"")</ns0:f>
      </ns0:c>
      <ns0:c r="N230" s="85" t="str">
        <ns0:f>IF(X230&lt;&gt;"Ready","",IF(N(E230)&gt;0,(D230*Products!H230+F230)/(D230+E230),Products!H230))</ns0:f>
      </ns0:c>
      <ns0:c r="O230" s="83" t="str">
        <ns0:f>IF(X230="","",IF(X230&lt;&gt;"Ready",X230,IF(NOT(ISNUMBER(Products!E230)),"Set minimum",IF(V230&lt;=Products!E230,"Restock","OK"))))</ns0:f>
      </ns0:c>
      <ns0:c r="P230" s="83" t="str">
        <ns0:f t="shared" si="3"/>
      </ns0:c>
      <ns0:c r="Q230" s="83" t="str">
        <ns0:f>IF(O230&lt;&gt;"Restock","",MAX(0,IF(ISNUMBER(Products!F230),Products!F230,MAX(2*Products!E230,Products!E230+1))-V230))</ns0:f>
      </ns0:c>
      <ns0:c r="R230" s="85" t="str">
        <ns0:f t="shared" si="4"/>
      </ns0:c>
      <ns0:c r="S230" s="85" t="str">
        <ns0:f t="shared" si="5">IF(AND(X230="Ready",ISNUMBER(L230)),L230*N230,"")</ns0:f>
      </ns0:c>
      <ns0:c r="T230" s="85" t="str">
        <ns0:f t="shared" si="6">IF(AND(X230="Ready",ISNUMBER(L230)),MAX(0,-M230)*N230,"")</ns0:f>
      </ns0:c>
      <ns0:c r="U230" s="85" t="str">
        <ns0:f t="shared" si="7"/>
      </ns0:c>
      <ns0:c r="V230" s="83" t="str">
        <ns0:f t="shared" si="8">IF(X230&lt;&gt;"Ready","",IF(ISNUMBER(L230),L230,K230))</ns0:f>
      </ns0:c>
      <ns0:c r="W230" s="85" t="str">
        <ns0:f t="shared" si="9"/>
      </ns0:c>
      <ns0:c r="X230" s="83" t="str">
        <ns0:f>IF(Products!I230="","",IF(Products!I230&lt;&gt;"Ready","Fix Products",IF(COUNTA(E230:F230,H230:J230,L230)&lt;&gt;COUNT(E230:F230,H230:J230,L230),"Numbers only",IF(MIN(E230:F230,H230:J230,L230)&lt;0,"No negatives",IF(AND(N(E230)&gt;0,NOT(ISNUMBER(F230))),"Add purchase total",IF(AND(N(E230)=0,N(F230)&gt;0),"Add received quantity",IF(D230+N(E230)-N(G230)-N(H230)-N(I230)-N(J230)&lt;0,"More out than in stock","Ready")))))))</ns0:f>
      </ns0:c>
      <ns0:c r="Y230" s="85" t="str">
        <ns0:f t="shared" si="10">IF(ISNUMBER(Q230),Q230*N230,"")</ns0:f>
      </ns0:c>
      <ns0:c r="Z230" s="239"/>
    </ns0:row>
    <ns0:row r="231" ht="15.75" customHeight="1">
      <ns0:c r="A231" s="83" t="str">
        <ns0:f>IF(Products!A231="","",Products!A231)</ns0:f>
      </ns0:c>
      <ns0:c r="B231" s="83" t="str">
        <ns0:f>IF(A231="","",Products!B231)</ns0:f>
      </ns0:c>
      <ns0:c r="C231" s="83" t="str">
        <ns0:f>IF(A231="","",Products!C231)</ns0:f>
      </ns0:c>
      <ns0:c r="D231" s="83" t="str">
        <ns0:f>IF(Products!I231="Ready",Products!G231,"")</ns0:f>
      </ns0:c>
      <ns0:c r="E231" s="226"/>
      <ns0:c r="F231" s="227"/>
      <ns0:c r="G231" s="83" t="str">
        <ns0:f>IF(Products!I231="Ready",N(Sales!C231),"")</ns0:f>
      </ns0:c>
      <ns0:c r="H231" s="226"/>
      <ns0:c r="I231" s="226"/>
      <ns0:c r="J231" s="226"/>
      <ns0:c r="K231" s="83" t="str">
        <ns0:f t="shared" si="1">IF(X231&lt;&gt;"Ready","",D231+N(E231)-N(G231)-N(H231)-N(I231)-N(J231))</ns0:f>
      </ns0:c>
      <ns0:c r="L231" s="226"/>
      <ns0:c r="M231" s="83" t="str">
        <ns0:f t="shared" si="2">IF(AND(X231="Ready",ISNUMBER(L231)),L231-K231,"")</ns0:f>
      </ns0:c>
      <ns0:c r="N231" s="85" t="str">
        <ns0:f>IF(X231&lt;&gt;"Ready","",IF(N(E231)&gt;0,(D231*Products!H231+F231)/(D231+E231),Products!H231))</ns0:f>
      </ns0:c>
      <ns0:c r="O231" s="83" t="str">
        <ns0:f>IF(X231="","",IF(X231&lt;&gt;"Ready",X231,IF(NOT(ISNUMBER(Products!E231)),"Set minimum",IF(V231&lt;=Products!E231,"Restock","OK"))))</ns0:f>
      </ns0:c>
      <ns0:c r="P231" s="83" t="str">
        <ns0:f t="shared" si="3"/>
      </ns0:c>
      <ns0:c r="Q231" s="83" t="str">
        <ns0:f>IF(O231&lt;&gt;"Restock","",MAX(0,IF(ISNUMBER(Products!F231),Products!F231,MAX(2*Products!E231,Products!E231+1))-V231))</ns0:f>
      </ns0:c>
      <ns0:c r="R231" s="85" t="str">
        <ns0:f t="shared" si="4"/>
      </ns0:c>
      <ns0:c r="S231" s="85" t="str">
        <ns0:f t="shared" si="5">IF(AND(X231="Ready",ISNUMBER(L231)),L231*N231,"")</ns0:f>
      </ns0:c>
      <ns0:c r="T231" s="85" t="str">
        <ns0:f t="shared" si="6">IF(AND(X231="Ready",ISNUMBER(L231)),MAX(0,-M231)*N231,"")</ns0:f>
      </ns0:c>
      <ns0:c r="U231" s="85" t="str">
        <ns0:f t="shared" si="7"/>
      </ns0:c>
      <ns0:c r="V231" s="83" t="str">
        <ns0:f t="shared" si="8">IF(X231&lt;&gt;"Ready","",IF(ISNUMBER(L231),L231,K231))</ns0:f>
      </ns0:c>
      <ns0:c r="W231" s="85" t="str">
        <ns0:f t="shared" si="9"/>
      </ns0:c>
      <ns0:c r="X231" s="83" t="str">
        <ns0:f>IF(Products!I231="","",IF(Products!I231&lt;&gt;"Ready","Fix Products",IF(COUNTA(E231:F231,H231:J231,L231)&lt;&gt;COUNT(E231:F231,H231:J231,L231),"Numbers only",IF(MIN(E231:F231,H231:J231,L231)&lt;0,"No negatives",IF(AND(N(E231)&gt;0,NOT(ISNUMBER(F231))),"Add purchase total",IF(AND(N(E231)=0,N(F231)&gt;0),"Add received quantity",IF(D231+N(E231)-N(G231)-N(H231)-N(I231)-N(J231)&lt;0,"More out than in stock","Ready")))))))</ns0:f>
      </ns0:c>
      <ns0:c r="Y231" s="85" t="str">
        <ns0:f t="shared" si="10">IF(ISNUMBER(Q231),Q231*N231,"")</ns0:f>
      </ns0:c>
      <ns0:c r="Z231" s="239"/>
    </ns0:row>
    <ns0:row r="232" ht="15.75" customHeight="1">
      <ns0:c r="A232" s="83" t="str">
        <ns0:f>IF(Products!A232="","",Products!A232)</ns0:f>
      </ns0:c>
      <ns0:c r="B232" s="83" t="str">
        <ns0:f>IF(A232="","",Products!B232)</ns0:f>
      </ns0:c>
      <ns0:c r="C232" s="83" t="str">
        <ns0:f>IF(A232="","",Products!C232)</ns0:f>
      </ns0:c>
      <ns0:c r="D232" s="83" t="str">
        <ns0:f>IF(Products!I232="Ready",Products!G232,"")</ns0:f>
      </ns0:c>
      <ns0:c r="E232" s="226"/>
      <ns0:c r="F232" s="227"/>
      <ns0:c r="G232" s="83" t="str">
        <ns0:f>IF(Products!I232="Ready",N(Sales!C232),"")</ns0:f>
      </ns0:c>
      <ns0:c r="H232" s="226"/>
      <ns0:c r="I232" s="226"/>
      <ns0:c r="J232" s="226"/>
      <ns0:c r="K232" s="83" t="str">
        <ns0:f t="shared" si="1">IF(X232&lt;&gt;"Ready","",D232+N(E232)-N(G232)-N(H232)-N(I232)-N(J232))</ns0:f>
      </ns0:c>
      <ns0:c r="L232" s="226"/>
      <ns0:c r="M232" s="83" t="str">
        <ns0:f t="shared" si="2">IF(AND(X232="Ready",ISNUMBER(L232)),L232-K232,"")</ns0:f>
      </ns0:c>
      <ns0:c r="N232" s="85" t="str">
        <ns0:f>IF(X232&lt;&gt;"Ready","",IF(N(E232)&gt;0,(D232*Products!H232+F232)/(D232+E232),Products!H232))</ns0:f>
      </ns0:c>
      <ns0:c r="O232" s="83" t="str">
        <ns0:f>IF(X232="","",IF(X232&lt;&gt;"Ready",X232,IF(NOT(ISNUMBER(Products!E232)),"Set minimum",IF(V232&lt;=Products!E232,"Restock","OK"))))</ns0:f>
      </ns0:c>
      <ns0:c r="P232" s="83" t="str">
        <ns0:f t="shared" si="3"/>
      </ns0:c>
      <ns0:c r="Q232" s="83" t="str">
        <ns0:f>IF(O232&lt;&gt;"Restock","",MAX(0,IF(ISNUMBER(Products!F232),Products!F232,MAX(2*Products!E232,Products!E232+1))-V232))</ns0:f>
      </ns0:c>
      <ns0:c r="R232" s="85" t="str">
        <ns0:f t="shared" si="4"/>
      </ns0:c>
      <ns0:c r="S232" s="85" t="str">
        <ns0:f t="shared" si="5">IF(AND(X232="Ready",ISNUMBER(L232)),L232*N232,"")</ns0:f>
      </ns0:c>
      <ns0:c r="T232" s="85" t="str">
        <ns0:f t="shared" si="6">IF(AND(X232="Ready",ISNUMBER(L232)),MAX(0,-M232)*N232,"")</ns0:f>
      </ns0:c>
      <ns0:c r="U232" s="85" t="str">
        <ns0:f t="shared" si="7"/>
      </ns0:c>
      <ns0:c r="V232" s="83" t="str">
        <ns0:f t="shared" si="8">IF(X232&lt;&gt;"Ready","",IF(ISNUMBER(L232),L232,K232))</ns0:f>
      </ns0:c>
      <ns0:c r="W232" s="85" t="str">
        <ns0:f t="shared" si="9"/>
      </ns0:c>
      <ns0:c r="X232" s="83" t="str">
        <ns0:f>IF(Products!I232="","",IF(Products!I232&lt;&gt;"Ready","Fix Products",IF(COUNTA(E232:F232,H232:J232,L232)&lt;&gt;COUNT(E232:F232,H232:J232,L232),"Numbers only",IF(MIN(E232:F232,H232:J232,L232)&lt;0,"No negatives",IF(AND(N(E232)&gt;0,NOT(ISNUMBER(F232))),"Add purchase total",IF(AND(N(E232)=0,N(F232)&gt;0),"Add received quantity",IF(D232+N(E232)-N(G232)-N(H232)-N(I232)-N(J232)&lt;0,"More out than in stock","Ready")))))))</ns0:f>
      </ns0:c>
      <ns0:c r="Y232" s="85" t="str">
        <ns0:f t="shared" si="10">IF(ISNUMBER(Q232),Q232*N232,"")</ns0:f>
      </ns0:c>
      <ns0:c r="Z232" s="239"/>
    </ns0:row>
    <ns0:row r="233" ht="15.75" customHeight="1">
      <ns0:c r="A233" s="83" t="str">
        <ns0:f>IF(Products!A233="","",Products!A233)</ns0:f>
      </ns0:c>
      <ns0:c r="B233" s="83" t="str">
        <ns0:f>IF(A233="","",Products!B233)</ns0:f>
      </ns0:c>
      <ns0:c r="C233" s="83" t="str">
        <ns0:f>IF(A233="","",Products!C233)</ns0:f>
      </ns0:c>
      <ns0:c r="D233" s="83" t="str">
        <ns0:f>IF(Products!I233="Ready",Products!G233,"")</ns0:f>
      </ns0:c>
      <ns0:c r="E233" s="226"/>
      <ns0:c r="F233" s="227"/>
      <ns0:c r="G233" s="83" t="str">
        <ns0:f>IF(Products!I233="Ready",N(Sales!C233),"")</ns0:f>
      </ns0:c>
      <ns0:c r="H233" s="226"/>
      <ns0:c r="I233" s="226"/>
      <ns0:c r="J233" s="226"/>
      <ns0:c r="K233" s="83" t="str">
        <ns0:f t="shared" si="1">IF(X233&lt;&gt;"Ready","",D233+N(E233)-N(G233)-N(H233)-N(I233)-N(J233))</ns0:f>
      </ns0:c>
      <ns0:c r="L233" s="226"/>
      <ns0:c r="M233" s="83" t="str">
        <ns0:f t="shared" si="2">IF(AND(X233="Ready",ISNUMBER(L233)),L233-K233,"")</ns0:f>
      </ns0:c>
      <ns0:c r="N233" s="85" t="str">
        <ns0:f>IF(X233&lt;&gt;"Ready","",IF(N(E233)&gt;0,(D233*Products!H233+F233)/(D233+E233),Products!H233))</ns0:f>
      </ns0:c>
      <ns0:c r="O233" s="83" t="str">
        <ns0:f>IF(X233="","",IF(X233&lt;&gt;"Ready",X233,IF(NOT(ISNUMBER(Products!E233)),"Set minimum",IF(V233&lt;=Products!E233,"Restock","OK"))))</ns0:f>
      </ns0:c>
      <ns0:c r="P233" s="83" t="str">
        <ns0:f t="shared" si="3"/>
      </ns0:c>
      <ns0:c r="Q233" s="83" t="str">
        <ns0:f>IF(O233&lt;&gt;"Restock","",MAX(0,IF(ISNUMBER(Products!F233),Products!F233,MAX(2*Products!E233,Products!E233+1))-V233))</ns0:f>
      </ns0:c>
      <ns0:c r="R233" s="85" t="str">
        <ns0:f t="shared" si="4"/>
      </ns0:c>
      <ns0:c r="S233" s="85" t="str">
        <ns0:f t="shared" si="5">IF(AND(X233="Ready",ISNUMBER(L233)),L233*N233,"")</ns0:f>
      </ns0:c>
      <ns0:c r="T233" s="85" t="str">
        <ns0:f t="shared" si="6">IF(AND(X233="Ready",ISNUMBER(L233)),MAX(0,-M233)*N233,"")</ns0:f>
      </ns0:c>
      <ns0:c r="U233" s="85" t="str">
        <ns0:f t="shared" si="7"/>
      </ns0:c>
      <ns0:c r="V233" s="83" t="str">
        <ns0:f t="shared" si="8">IF(X233&lt;&gt;"Ready","",IF(ISNUMBER(L233),L233,K233))</ns0:f>
      </ns0:c>
      <ns0:c r="W233" s="85" t="str">
        <ns0:f t="shared" si="9"/>
      </ns0:c>
      <ns0:c r="X233" s="83" t="str">
        <ns0:f>IF(Products!I233="","",IF(Products!I233&lt;&gt;"Ready","Fix Products",IF(COUNTA(E233:F233,H233:J233,L233)&lt;&gt;COUNT(E233:F233,H233:J233,L233),"Numbers only",IF(MIN(E233:F233,H233:J233,L233)&lt;0,"No negatives",IF(AND(N(E233)&gt;0,NOT(ISNUMBER(F233))),"Add purchase total",IF(AND(N(E233)=0,N(F233)&gt;0),"Add received quantity",IF(D233+N(E233)-N(G233)-N(H233)-N(I233)-N(J233)&lt;0,"More out than in stock","Ready")))))))</ns0:f>
      </ns0:c>
      <ns0:c r="Y233" s="85" t="str">
        <ns0:f t="shared" si="10">IF(ISNUMBER(Q233),Q233*N233,"")</ns0:f>
      </ns0:c>
      <ns0:c r="Z233" s="239"/>
    </ns0:row>
    <ns0:row r="234" ht="15.75" customHeight="1">
      <ns0:c r="A234" s="83" t="str">
        <ns0:f>IF(Products!A234="","",Products!A234)</ns0:f>
      </ns0:c>
      <ns0:c r="B234" s="83" t="str">
        <ns0:f>IF(A234="","",Products!B234)</ns0:f>
      </ns0:c>
      <ns0:c r="C234" s="83" t="str">
        <ns0:f>IF(A234="","",Products!C234)</ns0:f>
      </ns0:c>
      <ns0:c r="D234" s="83" t="str">
        <ns0:f>IF(Products!I234="Ready",Products!G234,"")</ns0:f>
      </ns0:c>
      <ns0:c r="E234" s="226"/>
      <ns0:c r="F234" s="227"/>
      <ns0:c r="G234" s="83" t="str">
        <ns0:f>IF(Products!I234="Ready",N(Sales!C234),"")</ns0:f>
      </ns0:c>
      <ns0:c r="H234" s="226"/>
      <ns0:c r="I234" s="226"/>
      <ns0:c r="J234" s="226"/>
      <ns0:c r="K234" s="83" t="str">
        <ns0:f t="shared" si="1">IF(X234&lt;&gt;"Ready","",D234+N(E234)-N(G234)-N(H234)-N(I234)-N(J234))</ns0:f>
      </ns0:c>
      <ns0:c r="L234" s="226"/>
      <ns0:c r="M234" s="83" t="str">
        <ns0:f t="shared" si="2">IF(AND(X234="Ready",ISNUMBER(L234)),L234-K234,"")</ns0:f>
      </ns0:c>
      <ns0:c r="N234" s="85" t="str">
        <ns0:f>IF(X234&lt;&gt;"Ready","",IF(N(E234)&gt;0,(D234*Products!H234+F234)/(D234+E234),Products!H234))</ns0:f>
      </ns0:c>
      <ns0:c r="O234" s="83" t="str">
        <ns0:f>IF(X234="","",IF(X234&lt;&gt;"Ready",X234,IF(NOT(ISNUMBER(Products!E234)),"Set minimum",IF(V234&lt;=Products!E234,"Restock","OK"))))</ns0:f>
      </ns0:c>
      <ns0:c r="P234" s="83" t="str">
        <ns0:f t="shared" si="3"/>
      </ns0:c>
      <ns0:c r="Q234" s="83" t="str">
        <ns0:f>IF(O234&lt;&gt;"Restock","",MAX(0,IF(ISNUMBER(Products!F234),Products!F234,MAX(2*Products!E234,Products!E234+1))-V234))</ns0:f>
      </ns0:c>
      <ns0:c r="R234" s="85" t="str">
        <ns0:f t="shared" si="4"/>
      </ns0:c>
      <ns0:c r="S234" s="85" t="str">
        <ns0:f t="shared" si="5">IF(AND(X234="Ready",ISNUMBER(L234)),L234*N234,"")</ns0:f>
      </ns0:c>
      <ns0:c r="T234" s="85" t="str">
        <ns0:f t="shared" si="6">IF(AND(X234="Ready",ISNUMBER(L234)),MAX(0,-M234)*N234,"")</ns0:f>
      </ns0:c>
      <ns0:c r="U234" s="85" t="str">
        <ns0:f t="shared" si="7"/>
      </ns0:c>
      <ns0:c r="V234" s="83" t="str">
        <ns0:f t="shared" si="8">IF(X234&lt;&gt;"Ready","",IF(ISNUMBER(L234),L234,K234))</ns0:f>
      </ns0:c>
      <ns0:c r="W234" s="85" t="str">
        <ns0:f t="shared" si="9"/>
      </ns0:c>
      <ns0:c r="X234" s="83" t="str">
        <ns0:f>IF(Products!I234="","",IF(Products!I234&lt;&gt;"Ready","Fix Products",IF(COUNTA(E234:F234,H234:J234,L234)&lt;&gt;COUNT(E234:F234,H234:J234,L234),"Numbers only",IF(MIN(E234:F234,H234:J234,L234)&lt;0,"No negatives",IF(AND(N(E234)&gt;0,NOT(ISNUMBER(F234))),"Add purchase total",IF(AND(N(E234)=0,N(F234)&gt;0),"Add received quantity",IF(D234+N(E234)-N(G234)-N(H234)-N(I234)-N(J234)&lt;0,"More out than in stock","Ready")))))))</ns0:f>
      </ns0:c>
      <ns0:c r="Y234" s="85" t="str">
        <ns0:f t="shared" si="10">IF(ISNUMBER(Q234),Q234*N234,"")</ns0:f>
      </ns0:c>
      <ns0:c r="Z234" s="239"/>
    </ns0:row>
    <ns0:row r="235" ht="15.75" customHeight="1">
      <ns0:c r="A235" s="83" t="str">
        <ns0:f>IF(Products!A235="","",Products!A235)</ns0:f>
      </ns0:c>
      <ns0:c r="B235" s="83" t="str">
        <ns0:f>IF(A235="","",Products!B235)</ns0:f>
      </ns0:c>
      <ns0:c r="C235" s="83" t="str">
        <ns0:f>IF(A235="","",Products!C235)</ns0:f>
      </ns0:c>
      <ns0:c r="D235" s="83" t="str">
        <ns0:f>IF(Products!I235="Ready",Products!G235,"")</ns0:f>
      </ns0:c>
      <ns0:c r="E235" s="226"/>
      <ns0:c r="F235" s="227"/>
      <ns0:c r="G235" s="83" t="str">
        <ns0:f>IF(Products!I235="Ready",N(Sales!C235),"")</ns0:f>
      </ns0:c>
      <ns0:c r="H235" s="226"/>
      <ns0:c r="I235" s="226"/>
      <ns0:c r="J235" s="226"/>
      <ns0:c r="K235" s="83" t="str">
        <ns0:f t="shared" si="1">IF(X235&lt;&gt;"Ready","",D235+N(E235)-N(G235)-N(H235)-N(I235)-N(J235))</ns0:f>
      </ns0:c>
      <ns0:c r="L235" s="226"/>
      <ns0:c r="M235" s="83" t="str">
        <ns0:f t="shared" si="2">IF(AND(X235="Ready",ISNUMBER(L235)),L235-K235,"")</ns0:f>
      </ns0:c>
      <ns0:c r="N235" s="85" t="str">
        <ns0:f>IF(X235&lt;&gt;"Ready","",IF(N(E235)&gt;0,(D235*Products!H235+F235)/(D235+E235),Products!H235))</ns0:f>
      </ns0:c>
      <ns0:c r="O235" s="83" t="str">
        <ns0:f>IF(X235="","",IF(X235&lt;&gt;"Ready",X235,IF(NOT(ISNUMBER(Products!E235)),"Set minimum",IF(V235&lt;=Products!E235,"Restock","OK"))))</ns0:f>
      </ns0:c>
      <ns0:c r="P235" s="83" t="str">
        <ns0:f t="shared" si="3"/>
      </ns0:c>
      <ns0:c r="Q235" s="83" t="str">
        <ns0:f>IF(O235&lt;&gt;"Restock","",MAX(0,IF(ISNUMBER(Products!F235),Products!F235,MAX(2*Products!E235,Products!E235+1))-V235))</ns0:f>
      </ns0:c>
      <ns0:c r="R235" s="85" t="str">
        <ns0:f t="shared" si="4"/>
      </ns0:c>
      <ns0:c r="S235" s="85" t="str">
        <ns0:f t="shared" si="5">IF(AND(X235="Ready",ISNUMBER(L235)),L235*N235,"")</ns0:f>
      </ns0:c>
      <ns0:c r="T235" s="85" t="str">
        <ns0:f t="shared" si="6">IF(AND(X235="Ready",ISNUMBER(L235)),MAX(0,-M235)*N235,"")</ns0:f>
      </ns0:c>
      <ns0:c r="U235" s="85" t="str">
        <ns0:f t="shared" si="7"/>
      </ns0:c>
      <ns0:c r="V235" s="83" t="str">
        <ns0:f t="shared" si="8">IF(X235&lt;&gt;"Ready","",IF(ISNUMBER(L235),L235,K235))</ns0:f>
      </ns0:c>
      <ns0:c r="W235" s="85" t="str">
        <ns0:f t="shared" si="9"/>
      </ns0:c>
      <ns0:c r="X235" s="83" t="str">
        <ns0:f>IF(Products!I235="","",IF(Products!I235&lt;&gt;"Ready","Fix Products",IF(COUNTA(E235:F235,H235:J235,L235)&lt;&gt;COUNT(E235:F235,H235:J235,L235),"Numbers only",IF(MIN(E235:F235,H235:J235,L235)&lt;0,"No negatives",IF(AND(N(E235)&gt;0,NOT(ISNUMBER(F235))),"Add purchase total",IF(AND(N(E235)=0,N(F235)&gt;0),"Add received quantity",IF(D235+N(E235)-N(G235)-N(H235)-N(I235)-N(J235)&lt;0,"More out than in stock","Ready")))))))</ns0:f>
      </ns0:c>
      <ns0:c r="Y235" s="85" t="str">
        <ns0:f t="shared" si="10">IF(ISNUMBER(Q235),Q235*N235,"")</ns0:f>
      </ns0:c>
      <ns0:c r="Z235" s="239"/>
    </ns0:row>
    <ns0:row r="236" ht="15.75" customHeight="1">
      <ns0:c r="A236" s="83" t="str">
        <ns0:f>IF(Products!A236="","",Products!A236)</ns0:f>
      </ns0:c>
      <ns0:c r="B236" s="83" t="str">
        <ns0:f>IF(A236="","",Products!B236)</ns0:f>
      </ns0:c>
      <ns0:c r="C236" s="83" t="str">
        <ns0:f>IF(A236="","",Products!C236)</ns0:f>
      </ns0:c>
      <ns0:c r="D236" s="83" t="str">
        <ns0:f>IF(Products!I236="Ready",Products!G236,"")</ns0:f>
      </ns0:c>
      <ns0:c r="E236" s="226"/>
      <ns0:c r="F236" s="227"/>
      <ns0:c r="G236" s="83" t="str">
        <ns0:f>IF(Products!I236="Ready",N(Sales!C236),"")</ns0:f>
      </ns0:c>
      <ns0:c r="H236" s="226"/>
      <ns0:c r="I236" s="226"/>
      <ns0:c r="J236" s="226"/>
      <ns0:c r="K236" s="83" t="str">
        <ns0:f t="shared" si="1">IF(X236&lt;&gt;"Ready","",D236+N(E236)-N(G236)-N(H236)-N(I236)-N(J236))</ns0:f>
      </ns0:c>
      <ns0:c r="L236" s="226"/>
      <ns0:c r="M236" s="83" t="str">
        <ns0:f t="shared" si="2">IF(AND(X236="Ready",ISNUMBER(L236)),L236-K236,"")</ns0:f>
      </ns0:c>
      <ns0:c r="N236" s="85" t="str">
        <ns0:f>IF(X236&lt;&gt;"Ready","",IF(N(E236)&gt;0,(D236*Products!H236+F236)/(D236+E236),Products!H236))</ns0:f>
      </ns0:c>
      <ns0:c r="O236" s="83" t="str">
        <ns0:f>IF(X236="","",IF(X236&lt;&gt;"Ready",X236,IF(NOT(ISNUMBER(Products!E236)),"Set minimum",IF(V236&lt;=Products!E236,"Restock","OK"))))</ns0:f>
      </ns0:c>
      <ns0:c r="P236" s="83" t="str">
        <ns0:f t="shared" si="3"/>
      </ns0:c>
      <ns0:c r="Q236" s="83" t="str">
        <ns0:f>IF(O236&lt;&gt;"Restock","",MAX(0,IF(ISNUMBER(Products!F236),Products!F236,MAX(2*Products!E236,Products!E236+1))-V236))</ns0:f>
      </ns0:c>
      <ns0:c r="R236" s="85" t="str">
        <ns0:f t="shared" si="4"/>
      </ns0:c>
      <ns0:c r="S236" s="85" t="str">
        <ns0:f t="shared" si="5">IF(AND(X236="Ready",ISNUMBER(L236)),L236*N236,"")</ns0:f>
      </ns0:c>
      <ns0:c r="T236" s="85" t="str">
        <ns0:f t="shared" si="6">IF(AND(X236="Ready",ISNUMBER(L236)),MAX(0,-M236)*N236,"")</ns0:f>
      </ns0:c>
      <ns0:c r="U236" s="85" t="str">
        <ns0:f t="shared" si="7"/>
      </ns0:c>
      <ns0:c r="V236" s="83" t="str">
        <ns0:f t="shared" si="8">IF(X236&lt;&gt;"Ready","",IF(ISNUMBER(L236),L236,K236))</ns0:f>
      </ns0:c>
      <ns0:c r="W236" s="85" t="str">
        <ns0:f t="shared" si="9"/>
      </ns0:c>
      <ns0:c r="X236" s="83" t="str">
        <ns0:f>IF(Products!I236="","",IF(Products!I236&lt;&gt;"Ready","Fix Products",IF(COUNTA(E236:F236,H236:J236,L236)&lt;&gt;COUNT(E236:F236,H236:J236,L236),"Numbers only",IF(MIN(E236:F236,H236:J236,L236)&lt;0,"No negatives",IF(AND(N(E236)&gt;0,NOT(ISNUMBER(F236))),"Add purchase total",IF(AND(N(E236)=0,N(F236)&gt;0),"Add received quantity",IF(D236+N(E236)-N(G236)-N(H236)-N(I236)-N(J236)&lt;0,"More out than in stock","Ready")))))))</ns0:f>
      </ns0:c>
      <ns0:c r="Y236" s="85" t="str">
        <ns0:f t="shared" si="10">IF(ISNUMBER(Q236),Q236*N236,"")</ns0:f>
      </ns0:c>
      <ns0:c r="Z236" s="239"/>
    </ns0:row>
    <ns0:row r="237" ht="15.75" customHeight="1">
      <ns0:c r="A237" s="83" t="str">
        <ns0:f>IF(Products!A237="","",Products!A237)</ns0:f>
      </ns0:c>
      <ns0:c r="B237" s="83" t="str">
        <ns0:f>IF(A237="","",Products!B237)</ns0:f>
      </ns0:c>
      <ns0:c r="C237" s="83" t="str">
        <ns0:f>IF(A237="","",Products!C237)</ns0:f>
      </ns0:c>
      <ns0:c r="D237" s="83" t="str">
        <ns0:f>IF(Products!I237="Ready",Products!G237,"")</ns0:f>
      </ns0:c>
      <ns0:c r="E237" s="226"/>
      <ns0:c r="F237" s="227"/>
      <ns0:c r="G237" s="83" t="str">
        <ns0:f>IF(Products!I237="Ready",N(Sales!C237),"")</ns0:f>
      </ns0:c>
      <ns0:c r="H237" s="226"/>
      <ns0:c r="I237" s="226"/>
      <ns0:c r="J237" s="226"/>
      <ns0:c r="K237" s="83" t="str">
        <ns0:f t="shared" si="1">IF(X237&lt;&gt;"Ready","",D237+N(E237)-N(G237)-N(H237)-N(I237)-N(J237))</ns0:f>
      </ns0:c>
      <ns0:c r="L237" s="226"/>
      <ns0:c r="M237" s="83" t="str">
        <ns0:f t="shared" si="2">IF(AND(X237="Ready",ISNUMBER(L237)),L237-K237,"")</ns0:f>
      </ns0:c>
      <ns0:c r="N237" s="85" t="str">
        <ns0:f>IF(X237&lt;&gt;"Ready","",IF(N(E237)&gt;0,(D237*Products!H237+F237)/(D237+E237),Products!H237))</ns0:f>
      </ns0:c>
      <ns0:c r="O237" s="83" t="str">
        <ns0:f>IF(X237="","",IF(X237&lt;&gt;"Ready",X237,IF(NOT(ISNUMBER(Products!E237)),"Set minimum",IF(V237&lt;=Products!E237,"Restock","OK"))))</ns0:f>
      </ns0:c>
      <ns0:c r="P237" s="83" t="str">
        <ns0:f t="shared" si="3"/>
      </ns0:c>
      <ns0:c r="Q237" s="83" t="str">
        <ns0:f>IF(O237&lt;&gt;"Restock","",MAX(0,IF(ISNUMBER(Products!F237),Products!F237,MAX(2*Products!E237,Products!E237+1))-V237))</ns0:f>
      </ns0:c>
      <ns0:c r="R237" s="85" t="str">
        <ns0:f t="shared" si="4"/>
      </ns0:c>
      <ns0:c r="S237" s="85" t="str">
        <ns0:f t="shared" si="5">IF(AND(X237="Ready",ISNUMBER(L237)),L237*N237,"")</ns0:f>
      </ns0:c>
      <ns0:c r="T237" s="85" t="str">
        <ns0:f t="shared" si="6">IF(AND(X237="Ready",ISNUMBER(L237)),MAX(0,-M237)*N237,"")</ns0:f>
      </ns0:c>
      <ns0:c r="U237" s="85" t="str">
        <ns0:f t="shared" si="7"/>
      </ns0:c>
      <ns0:c r="V237" s="83" t="str">
        <ns0:f t="shared" si="8">IF(X237&lt;&gt;"Ready","",IF(ISNUMBER(L237),L237,K237))</ns0:f>
      </ns0:c>
      <ns0:c r="W237" s="85" t="str">
        <ns0:f t="shared" si="9"/>
      </ns0:c>
      <ns0:c r="X237" s="83" t="str">
        <ns0:f>IF(Products!I237="","",IF(Products!I237&lt;&gt;"Ready","Fix Products",IF(COUNTA(E237:F237,H237:J237,L237)&lt;&gt;COUNT(E237:F237,H237:J237,L237),"Numbers only",IF(MIN(E237:F237,H237:J237,L237)&lt;0,"No negatives",IF(AND(N(E237)&gt;0,NOT(ISNUMBER(F237))),"Add purchase total",IF(AND(N(E237)=0,N(F237)&gt;0),"Add received quantity",IF(D237+N(E237)-N(G237)-N(H237)-N(I237)-N(J237)&lt;0,"More out than in stock","Ready")))))))</ns0:f>
      </ns0:c>
      <ns0:c r="Y237" s="85" t="str">
        <ns0:f t="shared" si="10">IF(ISNUMBER(Q237),Q237*N237,"")</ns0:f>
      </ns0:c>
      <ns0:c r="Z237" s="239"/>
    </ns0:row>
    <ns0:row r="238" ht="15.75" customHeight="1">
      <ns0:c r="A238" s="83" t="str">
        <ns0:f>IF(Products!A238="","",Products!A238)</ns0:f>
      </ns0:c>
      <ns0:c r="B238" s="83" t="str">
        <ns0:f>IF(A238="","",Products!B238)</ns0:f>
      </ns0:c>
      <ns0:c r="C238" s="83" t="str">
        <ns0:f>IF(A238="","",Products!C238)</ns0:f>
      </ns0:c>
      <ns0:c r="D238" s="83" t="str">
        <ns0:f>IF(Products!I238="Ready",Products!G238,"")</ns0:f>
      </ns0:c>
      <ns0:c r="E238" s="226"/>
      <ns0:c r="F238" s="227"/>
      <ns0:c r="G238" s="83" t="str">
        <ns0:f>IF(Products!I238="Ready",N(Sales!C238),"")</ns0:f>
      </ns0:c>
      <ns0:c r="H238" s="226"/>
      <ns0:c r="I238" s="226"/>
      <ns0:c r="J238" s="226"/>
      <ns0:c r="K238" s="83" t="str">
        <ns0:f t="shared" si="1">IF(X238&lt;&gt;"Ready","",D238+N(E238)-N(G238)-N(H238)-N(I238)-N(J238))</ns0:f>
      </ns0:c>
      <ns0:c r="L238" s="226"/>
      <ns0:c r="M238" s="83" t="str">
        <ns0:f t="shared" si="2">IF(AND(X238="Ready",ISNUMBER(L238)),L238-K238,"")</ns0:f>
      </ns0:c>
      <ns0:c r="N238" s="85" t="str">
        <ns0:f>IF(X238&lt;&gt;"Ready","",IF(N(E238)&gt;0,(D238*Products!H238+F238)/(D238+E238),Products!H238))</ns0:f>
      </ns0:c>
      <ns0:c r="O238" s="83" t="str">
        <ns0:f>IF(X238="","",IF(X238&lt;&gt;"Ready",X238,IF(NOT(ISNUMBER(Products!E238)),"Set minimum",IF(V238&lt;=Products!E238,"Restock","OK"))))</ns0:f>
      </ns0:c>
      <ns0:c r="P238" s="83" t="str">
        <ns0:f t="shared" si="3"/>
      </ns0:c>
      <ns0:c r="Q238" s="83" t="str">
        <ns0:f>IF(O238&lt;&gt;"Restock","",MAX(0,IF(ISNUMBER(Products!F238),Products!F238,MAX(2*Products!E238,Products!E238+1))-V238))</ns0:f>
      </ns0:c>
      <ns0:c r="R238" s="85" t="str">
        <ns0:f t="shared" si="4"/>
      </ns0:c>
      <ns0:c r="S238" s="85" t="str">
        <ns0:f t="shared" si="5">IF(AND(X238="Ready",ISNUMBER(L238)),L238*N238,"")</ns0:f>
      </ns0:c>
      <ns0:c r="T238" s="85" t="str">
        <ns0:f t="shared" si="6">IF(AND(X238="Ready",ISNUMBER(L238)),MAX(0,-M238)*N238,"")</ns0:f>
      </ns0:c>
      <ns0:c r="U238" s="85" t="str">
        <ns0:f t="shared" si="7"/>
      </ns0:c>
      <ns0:c r="V238" s="83" t="str">
        <ns0:f t="shared" si="8">IF(X238&lt;&gt;"Ready","",IF(ISNUMBER(L238),L238,K238))</ns0:f>
      </ns0:c>
      <ns0:c r="W238" s="85" t="str">
        <ns0:f t="shared" si="9"/>
      </ns0:c>
      <ns0:c r="X238" s="83" t="str">
        <ns0:f>IF(Products!I238="","",IF(Products!I238&lt;&gt;"Ready","Fix Products",IF(COUNTA(E238:F238,H238:J238,L238)&lt;&gt;COUNT(E238:F238,H238:J238,L238),"Numbers only",IF(MIN(E238:F238,H238:J238,L238)&lt;0,"No negatives",IF(AND(N(E238)&gt;0,NOT(ISNUMBER(F238))),"Add purchase total",IF(AND(N(E238)=0,N(F238)&gt;0),"Add received quantity",IF(D238+N(E238)-N(G238)-N(H238)-N(I238)-N(J238)&lt;0,"More out than in stock","Ready")))))))</ns0:f>
      </ns0:c>
      <ns0:c r="Y238" s="85" t="str">
        <ns0:f t="shared" si="10">IF(ISNUMBER(Q238),Q238*N238,"")</ns0:f>
      </ns0:c>
      <ns0:c r="Z238" s="239"/>
    </ns0:row>
    <ns0:row r="239" ht="15.75" customHeight="1">
      <ns0:c r="A239" s="83" t="str">
        <ns0:f>IF(Products!A239="","",Products!A239)</ns0:f>
      </ns0:c>
      <ns0:c r="B239" s="83" t="str">
        <ns0:f>IF(A239="","",Products!B239)</ns0:f>
      </ns0:c>
      <ns0:c r="C239" s="83" t="str">
        <ns0:f>IF(A239="","",Products!C239)</ns0:f>
      </ns0:c>
      <ns0:c r="D239" s="83" t="str">
        <ns0:f>IF(Products!I239="Ready",Products!G239,"")</ns0:f>
      </ns0:c>
      <ns0:c r="E239" s="226"/>
      <ns0:c r="F239" s="227"/>
      <ns0:c r="G239" s="83" t="str">
        <ns0:f>IF(Products!I239="Ready",N(Sales!C239),"")</ns0:f>
      </ns0:c>
      <ns0:c r="H239" s="226"/>
      <ns0:c r="I239" s="226"/>
      <ns0:c r="J239" s="226"/>
      <ns0:c r="K239" s="83" t="str">
        <ns0:f t="shared" si="1">IF(X239&lt;&gt;"Ready","",D239+N(E239)-N(G239)-N(H239)-N(I239)-N(J239))</ns0:f>
      </ns0:c>
      <ns0:c r="L239" s="226"/>
      <ns0:c r="M239" s="83" t="str">
        <ns0:f t="shared" si="2">IF(AND(X239="Ready",ISNUMBER(L239)),L239-K239,"")</ns0:f>
      </ns0:c>
      <ns0:c r="N239" s="85" t="str">
        <ns0:f>IF(X239&lt;&gt;"Ready","",IF(N(E239)&gt;0,(D239*Products!H239+F239)/(D239+E239),Products!H239))</ns0:f>
      </ns0:c>
      <ns0:c r="O239" s="83" t="str">
        <ns0:f>IF(X239="","",IF(X239&lt;&gt;"Ready",X239,IF(NOT(ISNUMBER(Products!E239)),"Set minimum",IF(V239&lt;=Products!E239,"Restock","OK"))))</ns0:f>
      </ns0:c>
      <ns0:c r="P239" s="83" t="str">
        <ns0:f t="shared" si="3"/>
      </ns0:c>
      <ns0:c r="Q239" s="83" t="str">
        <ns0:f>IF(O239&lt;&gt;"Restock","",MAX(0,IF(ISNUMBER(Products!F239),Products!F239,MAX(2*Products!E239,Products!E239+1))-V239))</ns0:f>
      </ns0:c>
      <ns0:c r="R239" s="85" t="str">
        <ns0:f t="shared" si="4"/>
      </ns0:c>
      <ns0:c r="S239" s="85" t="str">
        <ns0:f t="shared" si="5">IF(AND(X239="Ready",ISNUMBER(L239)),L239*N239,"")</ns0:f>
      </ns0:c>
      <ns0:c r="T239" s="85" t="str">
        <ns0:f t="shared" si="6">IF(AND(X239="Ready",ISNUMBER(L239)),MAX(0,-M239)*N239,"")</ns0:f>
      </ns0:c>
      <ns0:c r="U239" s="85" t="str">
        <ns0:f t="shared" si="7"/>
      </ns0:c>
      <ns0:c r="V239" s="83" t="str">
        <ns0:f t="shared" si="8">IF(X239&lt;&gt;"Ready","",IF(ISNUMBER(L239),L239,K239))</ns0:f>
      </ns0:c>
      <ns0:c r="W239" s="85" t="str">
        <ns0:f t="shared" si="9"/>
      </ns0:c>
      <ns0:c r="X239" s="83" t="str">
        <ns0:f>IF(Products!I239="","",IF(Products!I239&lt;&gt;"Ready","Fix Products",IF(COUNTA(E239:F239,H239:J239,L239)&lt;&gt;COUNT(E239:F239,H239:J239,L239),"Numbers only",IF(MIN(E239:F239,H239:J239,L239)&lt;0,"No negatives",IF(AND(N(E239)&gt;0,NOT(ISNUMBER(F239))),"Add purchase total",IF(AND(N(E239)=0,N(F239)&gt;0),"Add received quantity",IF(D239+N(E239)-N(G239)-N(H239)-N(I239)-N(J239)&lt;0,"More out than in stock","Ready")))))))</ns0:f>
      </ns0:c>
      <ns0:c r="Y239" s="85" t="str">
        <ns0:f t="shared" si="10">IF(ISNUMBER(Q239),Q239*N239,"")</ns0:f>
      </ns0:c>
      <ns0:c r="Z239" s="239"/>
    </ns0:row>
    <ns0:row r="240" ht="15.75" customHeight="1">
      <ns0:c r="A240" s="83" t="str">
        <ns0:f>IF(Products!A240="","",Products!A240)</ns0:f>
      </ns0:c>
      <ns0:c r="B240" s="83" t="str">
        <ns0:f>IF(A240="","",Products!B240)</ns0:f>
      </ns0:c>
      <ns0:c r="C240" s="83" t="str">
        <ns0:f>IF(A240="","",Products!C240)</ns0:f>
      </ns0:c>
      <ns0:c r="D240" s="83" t="str">
        <ns0:f>IF(Products!I240="Ready",Products!G240,"")</ns0:f>
      </ns0:c>
      <ns0:c r="E240" s="226"/>
      <ns0:c r="F240" s="227"/>
      <ns0:c r="G240" s="83" t="str">
        <ns0:f>IF(Products!I240="Ready",N(Sales!C240),"")</ns0:f>
      </ns0:c>
      <ns0:c r="H240" s="226"/>
      <ns0:c r="I240" s="226"/>
      <ns0:c r="J240" s="226"/>
      <ns0:c r="K240" s="83" t="str">
        <ns0:f t="shared" si="1">IF(X240&lt;&gt;"Ready","",D240+N(E240)-N(G240)-N(H240)-N(I240)-N(J240))</ns0:f>
      </ns0:c>
      <ns0:c r="L240" s="226"/>
      <ns0:c r="M240" s="83" t="str">
        <ns0:f t="shared" si="2">IF(AND(X240="Ready",ISNUMBER(L240)),L240-K240,"")</ns0:f>
      </ns0:c>
      <ns0:c r="N240" s="85" t="str">
        <ns0:f>IF(X240&lt;&gt;"Ready","",IF(N(E240)&gt;0,(D240*Products!H240+F240)/(D240+E240),Products!H240))</ns0:f>
      </ns0:c>
      <ns0:c r="O240" s="83" t="str">
        <ns0:f>IF(X240="","",IF(X240&lt;&gt;"Ready",X240,IF(NOT(ISNUMBER(Products!E240)),"Set minimum",IF(V240&lt;=Products!E240,"Restock","OK"))))</ns0:f>
      </ns0:c>
      <ns0:c r="P240" s="83" t="str">
        <ns0:f t="shared" si="3"/>
      </ns0:c>
      <ns0:c r="Q240" s="83" t="str">
        <ns0:f>IF(O240&lt;&gt;"Restock","",MAX(0,IF(ISNUMBER(Products!F240),Products!F240,MAX(2*Products!E240,Products!E240+1))-V240))</ns0:f>
      </ns0:c>
      <ns0:c r="R240" s="85" t="str">
        <ns0:f t="shared" si="4"/>
      </ns0:c>
      <ns0:c r="S240" s="85" t="str">
        <ns0:f t="shared" si="5">IF(AND(X240="Ready",ISNUMBER(L240)),L240*N240,"")</ns0:f>
      </ns0:c>
      <ns0:c r="T240" s="85" t="str">
        <ns0:f t="shared" si="6">IF(AND(X240="Ready",ISNUMBER(L240)),MAX(0,-M240)*N240,"")</ns0:f>
      </ns0:c>
      <ns0:c r="U240" s="85" t="str">
        <ns0:f t="shared" si="7"/>
      </ns0:c>
      <ns0:c r="V240" s="83" t="str">
        <ns0:f t="shared" si="8">IF(X240&lt;&gt;"Ready","",IF(ISNUMBER(L240),L240,K240))</ns0:f>
      </ns0:c>
      <ns0:c r="W240" s="85" t="str">
        <ns0:f t="shared" si="9"/>
      </ns0:c>
      <ns0:c r="X240" s="83" t="str">
        <ns0:f>IF(Products!I240="","",IF(Products!I240&lt;&gt;"Ready","Fix Products",IF(COUNTA(E240:F240,H240:J240,L240)&lt;&gt;COUNT(E240:F240,H240:J240,L240),"Numbers only",IF(MIN(E240:F240,H240:J240,L240)&lt;0,"No negatives",IF(AND(N(E240)&gt;0,NOT(ISNUMBER(F240))),"Add purchase total",IF(AND(N(E240)=0,N(F240)&gt;0),"Add received quantity",IF(D240+N(E240)-N(G240)-N(H240)-N(I240)-N(J240)&lt;0,"More out than in stock","Ready")))))))</ns0:f>
      </ns0:c>
      <ns0:c r="Y240" s="85" t="str">
        <ns0:f t="shared" si="10">IF(ISNUMBER(Q240),Q240*N240,"")</ns0:f>
      </ns0:c>
      <ns0:c r="Z240" s="239"/>
    </ns0:row>
    <ns0:row r="241" ht="15.75" customHeight="1">
      <ns0:c r="A241" s="83" t="str">
        <ns0:f>IF(Products!A241="","",Products!A241)</ns0:f>
      </ns0:c>
      <ns0:c r="B241" s="83" t="str">
        <ns0:f>IF(A241="","",Products!B241)</ns0:f>
      </ns0:c>
      <ns0:c r="C241" s="83" t="str">
        <ns0:f>IF(A241="","",Products!C241)</ns0:f>
      </ns0:c>
      <ns0:c r="D241" s="83" t="str">
        <ns0:f>IF(Products!I241="Ready",Products!G241,"")</ns0:f>
      </ns0:c>
      <ns0:c r="E241" s="226"/>
      <ns0:c r="F241" s="227"/>
      <ns0:c r="G241" s="83" t="str">
        <ns0:f>IF(Products!I241="Ready",N(Sales!C241),"")</ns0:f>
      </ns0:c>
      <ns0:c r="H241" s="226"/>
      <ns0:c r="I241" s="226"/>
      <ns0:c r="J241" s="226"/>
      <ns0:c r="K241" s="83" t="str">
        <ns0:f t="shared" si="1">IF(X241&lt;&gt;"Ready","",D241+N(E241)-N(G241)-N(H241)-N(I241)-N(J241))</ns0:f>
      </ns0:c>
      <ns0:c r="L241" s="226"/>
      <ns0:c r="M241" s="83" t="str">
        <ns0:f t="shared" si="2">IF(AND(X241="Ready",ISNUMBER(L241)),L241-K241,"")</ns0:f>
      </ns0:c>
      <ns0:c r="N241" s="85" t="str">
        <ns0:f>IF(X241&lt;&gt;"Ready","",IF(N(E241)&gt;0,(D241*Products!H241+F241)/(D241+E241),Products!H241))</ns0:f>
      </ns0:c>
      <ns0:c r="O241" s="83" t="str">
        <ns0:f>IF(X241="","",IF(X241&lt;&gt;"Ready",X241,IF(NOT(ISNUMBER(Products!E241)),"Set minimum",IF(V241&lt;=Products!E241,"Restock","OK"))))</ns0:f>
      </ns0:c>
      <ns0:c r="P241" s="83" t="str">
        <ns0:f t="shared" si="3"/>
      </ns0:c>
      <ns0:c r="Q241" s="83" t="str">
        <ns0:f>IF(O241&lt;&gt;"Restock","",MAX(0,IF(ISNUMBER(Products!F241),Products!F241,MAX(2*Products!E241,Products!E241+1))-V241))</ns0:f>
      </ns0:c>
      <ns0:c r="R241" s="85" t="str">
        <ns0:f t="shared" si="4"/>
      </ns0:c>
      <ns0:c r="S241" s="85" t="str">
        <ns0:f t="shared" si="5">IF(AND(X241="Ready",ISNUMBER(L241)),L241*N241,"")</ns0:f>
      </ns0:c>
      <ns0:c r="T241" s="85" t="str">
        <ns0:f t="shared" si="6">IF(AND(X241="Ready",ISNUMBER(L241)),MAX(0,-M241)*N241,"")</ns0:f>
      </ns0:c>
      <ns0:c r="U241" s="85" t="str">
        <ns0:f t="shared" si="7"/>
      </ns0:c>
      <ns0:c r="V241" s="83" t="str">
        <ns0:f t="shared" si="8">IF(X241&lt;&gt;"Ready","",IF(ISNUMBER(L241),L241,K241))</ns0:f>
      </ns0:c>
      <ns0:c r="W241" s="85" t="str">
        <ns0:f t="shared" si="9"/>
      </ns0:c>
      <ns0:c r="X241" s="83" t="str">
        <ns0:f>IF(Products!I241="","",IF(Products!I241&lt;&gt;"Ready","Fix Products",IF(COUNTA(E241:F241,H241:J241,L241)&lt;&gt;COUNT(E241:F241,H241:J241,L241),"Numbers only",IF(MIN(E241:F241,H241:J241,L241)&lt;0,"No negatives",IF(AND(N(E241)&gt;0,NOT(ISNUMBER(F241))),"Add purchase total",IF(AND(N(E241)=0,N(F241)&gt;0),"Add received quantity",IF(D241+N(E241)-N(G241)-N(H241)-N(I241)-N(J241)&lt;0,"More out than in stock","Ready")))))))</ns0:f>
      </ns0:c>
      <ns0:c r="Y241" s="85" t="str">
        <ns0:f t="shared" si="10">IF(ISNUMBER(Q241),Q241*N241,"")</ns0:f>
      </ns0:c>
      <ns0:c r="Z241" s="239"/>
    </ns0:row>
    <ns0:row r="242" ht="15.75" customHeight="1">
      <ns0:c r="A242" s="83" t="str">
        <ns0:f>IF(Products!A242="","",Products!A242)</ns0:f>
      </ns0:c>
      <ns0:c r="B242" s="83" t="str">
        <ns0:f>IF(A242="","",Products!B242)</ns0:f>
      </ns0:c>
      <ns0:c r="C242" s="83" t="str">
        <ns0:f>IF(A242="","",Products!C242)</ns0:f>
      </ns0:c>
      <ns0:c r="D242" s="83" t="str">
        <ns0:f>IF(Products!I242="Ready",Products!G242,"")</ns0:f>
      </ns0:c>
      <ns0:c r="E242" s="226"/>
      <ns0:c r="F242" s="227"/>
      <ns0:c r="G242" s="83" t="str">
        <ns0:f>IF(Products!I242="Ready",N(Sales!C242),"")</ns0:f>
      </ns0:c>
      <ns0:c r="H242" s="226"/>
      <ns0:c r="I242" s="226"/>
      <ns0:c r="J242" s="226"/>
      <ns0:c r="K242" s="83" t="str">
        <ns0:f t="shared" si="1">IF(X242&lt;&gt;"Ready","",D242+N(E242)-N(G242)-N(H242)-N(I242)-N(J242))</ns0:f>
      </ns0:c>
      <ns0:c r="L242" s="226"/>
      <ns0:c r="M242" s="83" t="str">
        <ns0:f t="shared" si="2">IF(AND(X242="Ready",ISNUMBER(L242)),L242-K242,"")</ns0:f>
      </ns0:c>
      <ns0:c r="N242" s="85" t="str">
        <ns0:f>IF(X242&lt;&gt;"Ready","",IF(N(E242)&gt;0,(D242*Products!H242+F242)/(D242+E242),Products!H242))</ns0:f>
      </ns0:c>
      <ns0:c r="O242" s="83" t="str">
        <ns0:f>IF(X242="","",IF(X242&lt;&gt;"Ready",X242,IF(NOT(ISNUMBER(Products!E242)),"Set minimum",IF(V242&lt;=Products!E242,"Restock","OK"))))</ns0:f>
      </ns0:c>
      <ns0:c r="P242" s="83" t="str">
        <ns0:f t="shared" si="3"/>
      </ns0:c>
      <ns0:c r="Q242" s="83" t="str">
        <ns0:f>IF(O242&lt;&gt;"Restock","",MAX(0,IF(ISNUMBER(Products!F242),Products!F242,MAX(2*Products!E242,Products!E242+1))-V242))</ns0:f>
      </ns0:c>
      <ns0:c r="R242" s="85" t="str">
        <ns0:f t="shared" si="4"/>
      </ns0:c>
      <ns0:c r="S242" s="85" t="str">
        <ns0:f t="shared" si="5">IF(AND(X242="Ready",ISNUMBER(L242)),L242*N242,"")</ns0:f>
      </ns0:c>
      <ns0:c r="T242" s="85" t="str">
        <ns0:f t="shared" si="6">IF(AND(X242="Ready",ISNUMBER(L242)),MAX(0,-M242)*N242,"")</ns0:f>
      </ns0:c>
      <ns0:c r="U242" s="85" t="str">
        <ns0:f t="shared" si="7"/>
      </ns0:c>
      <ns0:c r="V242" s="83" t="str">
        <ns0:f t="shared" si="8">IF(X242&lt;&gt;"Ready","",IF(ISNUMBER(L242),L242,K242))</ns0:f>
      </ns0:c>
      <ns0:c r="W242" s="85" t="str">
        <ns0:f t="shared" si="9"/>
      </ns0:c>
      <ns0:c r="X242" s="83" t="str">
        <ns0:f>IF(Products!I242="","",IF(Products!I242&lt;&gt;"Ready","Fix Products",IF(COUNTA(E242:F242,H242:J242,L242)&lt;&gt;COUNT(E242:F242,H242:J242,L242),"Numbers only",IF(MIN(E242:F242,H242:J242,L242)&lt;0,"No negatives",IF(AND(N(E242)&gt;0,NOT(ISNUMBER(F242))),"Add purchase total",IF(AND(N(E242)=0,N(F242)&gt;0),"Add received quantity",IF(D242+N(E242)-N(G242)-N(H242)-N(I242)-N(J242)&lt;0,"More out than in stock","Ready")))))))</ns0:f>
      </ns0:c>
      <ns0:c r="Y242" s="85" t="str">
        <ns0:f t="shared" si="10">IF(ISNUMBER(Q242),Q242*N242,"")</ns0:f>
      </ns0:c>
      <ns0:c r="Z242" s="239"/>
    </ns0:row>
    <ns0:row r="243" ht="15.75" customHeight="1">
      <ns0:c r="A243" s="83" t="str">
        <ns0:f>IF(Products!A243="","",Products!A243)</ns0:f>
      </ns0:c>
      <ns0:c r="B243" s="83" t="str">
        <ns0:f>IF(A243="","",Products!B243)</ns0:f>
      </ns0:c>
      <ns0:c r="C243" s="83" t="str">
        <ns0:f>IF(A243="","",Products!C243)</ns0:f>
      </ns0:c>
      <ns0:c r="D243" s="83" t="str">
        <ns0:f>IF(Products!I243="Ready",Products!G243,"")</ns0:f>
      </ns0:c>
      <ns0:c r="E243" s="226"/>
      <ns0:c r="F243" s="227"/>
      <ns0:c r="G243" s="83" t="str">
        <ns0:f>IF(Products!I243="Ready",N(Sales!C243),"")</ns0:f>
      </ns0:c>
      <ns0:c r="H243" s="226"/>
      <ns0:c r="I243" s="226"/>
      <ns0:c r="J243" s="226"/>
      <ns0:c r="K243" s="83" t="str">
        <ns0:f t="shared" si="1">IF(X243&lt;&gt;"Ready","",D243+N(E243)-N(G243)-N(H243)-N(I243)-N(J243))</ns0:f>
      </ns0:c>
      <ns0:c r="L243" s="226"/>
      <ns0:c r="M243" s="83" t="str">
        <ns0:f t="shared" si="2">IF(AND(X243="Ready",ISNUMBER(L243)),L243-K243,"")</ns0:f>
      </ns0:c>
      <ns0:c r="N243" s="85" t="str">
        <ns0:f>IF(X243&lt;&gt;"Ready","",IF(N(E243)&gt;0,(D243*Products!H243+F243)/(D243+E243),Products!H243))</ns0:f>
      </ns0:c>
      <ns0:c r="O243" s="83" t="str">
        <ns0:f>IF(X243="","",IF(X243&lt;&gt;"Ready",X243,IF(NOT(ISNUMBER(Products!E243)),"Set minimum",IF(V243&lt;=Products!E243,"Restock","OK"))))</ns0:f>
      </ns0:c>
      <ns0:c r="P243" s="83" t="str">
        <ns0:f t="shared" si="3"/>
      </ns0:c>
      <ns0:c r="Q243" s="83" t="str">
        <ns0:f>IF(O243&lt;&gt;"Restock","",MAX(0,IF(ISNUMBER(Products!F243),Products!F243,MAX(2*Products!E243,Products!E243+1))-V243))</ns0:f>
      </ns0:c>
      <ns0:c r="R243" s="85" t="str">
        <ns0:f t="shared" si="4"/>
      </ns0:c>
      <ns0:c r="S243" s="85" t="str">
        <ns0:f t="shared" si="5">IF(AND(X243="Ready",ISNUMBER(L243)),L243*N243,"")</ns0:f>
      </ns0:c>
      <ns0:c r="T243" s="85" t="str">
        <ns0:f t="shared" si="6">IF(AND(X243="Ready",ISNUMBER(L243)),MAX(0,-M243)*N243,"")</ns0:f>
      </ns0:c>
      <ns0:c r="U243" s="85" t="str">
        <ns0:f t="shared" si="7"/>
      </ns0:c>
      <ns0:c r="V243" s="83" t="str">
        <ns0:f t="shared" si="8">IF(X243&lt;&gt;"Ready","",IF(ISNUMBER(L243),L243,K243))</ns0:f>
      </ns0:c>
      <ns0:c r="W243" s="85" t="str">
        <ns0:f t="shared" si="9"/>
      </ns0:c>
      <ns0:c r="X243" s="83" t="str">
        <ns0:f>IF(Products!I243="","",IF(Products!I243&lt;&gt;"Ready","Fix Products",IF(COUNTA(E243:F243,H243:J243,L243)&lt;&gt;COUNT(E243:F243,H243:J243,L243),"Numbers only",IF(MIN(E243:F243,H243:J243,L243)&lt;0,"No negatives",IF(AND(N(E243)&gt;0,NOT(ISNUMBER(F243))),"Add purchase total",IF(AND(N(E243)=0,N(F243)&gt;0),"Add received quantity",IF(D243+N(E243)-N(G243)-N(H243)-N(I243)-N(J243)&lt;0,"More out than in stock","Ready")))))))</ns0:f>
      </ns0:c>
      <ns0:c r="Y243" s="85" t="str">
        <ns0:f t="shared" si="10">IF(ISNUMBER(Q243),Q243*N243,"")</ns0:f>
      </ns0:c>
      <ns0:c r="Z243" s="239"/>
    </ns0:row>
    <ns0:row r="244" ht="15.75" customHeight="1">
      <ns0:c r="A244" s="83" t="str">
        <ns0:f>IF(Products!A244="","",Products!A244)</ns0:f>
      </ns0:c>
      <ns0:c r="B244" s="83" t="str">
        <ns0:f>IF(A244="","",Products!B244)</ns0:f>
      </ns0:c>
      <ns0:c r="C244" s="83" t="str">
        <ns0:f>IF(A244="","",Products!C244)</ns0:f>
      </ns0:c>
      <ns0:c r="D244" s="83" t="str">
        <ns0:f>IF(Products!I244="Ready",Products!G244,"")</ns0:f>
      </ns0:c>
      <ns0:c r="E244" s="226"/>
      <ns0:c r="F244" s="227"/>
      <ns0:c r="G244" s="83" t="str">
        <ns0:f>IF(Products!I244="Ready",N(Sales!C244),"")</ns0:f>
      </ns0:c>
      <ns0:c r="H244" s="226"/>
      <ns0:c r="I244" s="226"/>
      <ns0:c r="J244" s="226"/>
      <ns0:c r="K244" s="83" t="str">
        <ns0:f t="shared" si="1">IF(X244&lt;&gt;"Ready","",D244+N(E244)-N(G244)-N(H244)-N(I244)-N(J244))</ns0:f>
      </ns0:c>
      <ns0:c r="L244" s="226"/>
      <ns0:c r="M244" s="83" t="str">
        <ns0:f t="shared" si="2">IF(AND(X244="Ready",ISNUMBER(L244)),L244-K244,"")</ns0:f>
      </ns0:c>
      <ns0:c r="N244" s="85" t="str">
        <ns0:f>IF(X244&lt;&gt;"Ready","",IF(N(E244)&gt;0,(D244*Products!H244+F244)/(D244+E244),Products!H244))</ns0:f>
      </ns0:c>
      <ns0:c r="O244" s="83" t="str">
        <ns0:f>IF(X244="","",IF(X244&lt;&gt;"Ready",X244,IF(NOT(ISNUMBER(Products!E244)),"Set minimum",IF(V244&lt;=Products!E244,"Restock","OK"))))</ns0:f>
      </ns0:c>
      <ns0:c r="P244" s="83" t="str">
        <ns0:f t="shared" si="3"/>
      </ns0:c>
      <ns0:c r="Q244" s="83" t="str">
        <ns0:f>IF(O244&lt;&gt;"Restock","",MAX(0,IF(ISNUMBER(Products!F244),Products!F244,MAX(2*Products!E244,Products!E244+1))-V244))</ns0:f>
      </ns0:c>
      <ns0:c r="R244" s="85" t="str">
        <ns0:f t="shared" si="4"/>
      </ns0:c>
      <ns0:c r="S244" s="85" t="str">
        <ns0:f t="shared" si="5">IF(AND(X244="Ready",ISNUMBER(L244)),L244*N244,"")</ns0:f>
      </ns0:c>
      <ns0:c r="T244" s="85" t="str">
        <ns0:f t="shared" si="6">IF(AND(X244="Ready",ISNUMBER(L244)),MAX(0,-M244)*N244,"")</ns0:f>
      </ns0:c>
      <ns0:c r="U244" s="85" t="str">
        <ns0:f t="shared" si="7"/>
      </ns0:c>
      <ns0:c r="V244" s="83" t="str">
        <ns0:f t="shared" si="8">IF(X244&lt;&gt;"Ready","",IF(ISNUMBER(L244),L244,K244))</ns0:f>
      </ns0:c>
      <ns0:c r="W244" s="85" t="str">
        <ns0:f t="shared" si="9"/>
      </ns0:c>
      <ns0:c r="X244" s="83" t="str">
        <ns0:f>IF(Products!I244="","",IF(Products!I244&lt;&gt;"Ready","Fix Products",IF(COUNTA(E244:F244,H244:J244,L244)&lt;&gt;COUNT(E244:F244,H244:J244,L244),"Numbers only",IF(MIN(E244:F244,H244:J244,L244)&lt;0,"No negatives",IF(AND(N(E244)&gt;0,NOT(ISNUMBER(F244))),"Add purchase total",IF(AND(N(E244)=0,N(F244)&gt;0),"Add received quantity",IF(D244+N(E244)-N(G244)-N(H244)-N(I244)-N(J244)&lt;0,"More out than in stock","Ready")))))))</ns0:f>
      </ns0:c>
      <ns0:c r="Y244" s="85" t="str">
        <ns0:f t="shared" si="10">IF(ISNUMBER(Q244),Q244*N244,"")</ns0:f>
      </ns0:c>
      <ns0:c r="Z244" s="239"/>
    </ns0:row>
    <ns0:row r="245" ht="15.75" customHeight="1">
      <ns0:c r="A245" s="83" t="str">
        <ns0:f>IF(Products!A245="","",Products!A245)</ns0:f>
      </ns0:c>
      <ns0:c r="B245" s="83" t="str">
        <ns0:f>IF(A245="","",Products!B245)</ns0:f>
      </ns0:c>
      <ns0:c r="C245" s="83" t="str">
        <ns0:f>IF(A245="","",Products!C245)</ns0:f>
      </ns0:c>
      <ns0:c r="D245" s="83" t="str">
        <ns0:f>IF(Products!I245="Ready",Products!G245,"")</ns0:f>
      </ns0:c>
      <ns0:c r="E245" s="226"/>
      <ns0:c r="F245" s="227"/>
      <ns0:c r="G245" s="83" t="str">
        <ns0:f>IF(Products!I245="Ready",N(Sales!C245),"")</ns0:f>
      </ns0:c>
      <ns0:c r="H245" s="226"/>
      <ns0:c r="I245" s="226"/>
      <ns0:c r="J245" s="226"/>
      <ns0:c r="K245" s="83" t="str">
        <ns0:f t="shared" si="1">IF(X245&lt;&gt;"Ready","",D245+N(E245)-N(G245)-N(H245)-N(I245)-N(J245))</ns0:f>
      </ns0:c>
      <ns0:c r="L245" s="226"/>
      <ns0:c r="M245" s="83" t="str">
        <ns0:f t="shared" si="2">IF(AND(X245="Ready",ISNUMBER(L245)),L245-K245,"")</ns0:f>
      </ns0:c>
      <ns0:c r="N245" s="85" t="str">
        <ns0:f>IF(X245&lt;&gt;"Ready","",IF(N(E245)&gt;0,(D245*Products!H245+F245)/(D245+E245),Products!H245))</ns0:f>
      </ns0:c>
      <ns0:c r="O245" s="83" t="str">
        <ns0:f>IF(X245="","",IF(X245&lt;&gt;"Ready",X245,IF(NOT(ISNUMBER(Products!E245)),"Set minimum",IF(V245&lt;=Products!E245,"Restock","OK"))))</ns0:f>
      </ns0:c>
      <ns0:c r="P245" s="83" t="str">
        <ns0:f t="shared" si="3"/>
      </ns0:c>
      <ns0:c r="Q245" s="83" t="str">
        <ns0:f>IF(O245&lt;&gt;"Restock","",MAX(0,IF(ISNUMBER(Products!F245),Products!F245,MAX(2*Products!E245,Products!E245+1))-V245))</ns0:f>
      </ns0:c>
      <ns0:c r="R245" s="85" t="str">
        <ns0:f t="shared" si="4"/>
      </ns0:c>
      <ns0:c r="S245" s="85" t="str">
        <ns0:f t="shared" si="5">IF(AND(X245="Ready",ISNUMBER(L245)),L245*N245,"")</ns0:f>
      </ns0:c>
      <ns0:c r="T245" s="85" t="str">
        <ns0:f t="shared" si="6">IF(AND(X245="Ready",ISNUMBER(L245)),MAX(0,-M245)*N245,"")</ns0:f>
      </ns0:c>
      <ns0:c r="U245" s="85" t="str">
        <ns0:f t="shared" si="7"/>
      </ns0:c>
      <ns0:c r="V245" s="83" t="str">
        <ns0:f t="shared" si="8">IF(X245&lt;&gt;"Ready","",IF(ISNUMBER(L245),L245,K245))</ns0:f>
      </ns0:c>
      <ns0:c r="W245" s="85" t="str">
        <ns0:f t="shared" si="9"/>
      </ns0:c>
      <ns0:c r="X245" s="83" t="str">
        <ns0:f>IF(Products!I245="","",IF(Products!I245&lt;&gt;"Ready","Fix Products",IF(COUNTA(E245:F245,H245:J245,L245)&lt;&gt;COUNT(E245:F245,H245:J245,L245),"Numbers only",IF(MIN(E245:F245,H245:J245,L245)&lt;0,"No negatives",IF(AND(N(E245)&gt;0,NOT(ISNUMBER(F245))),"Add purchase total",IF(AND(N(E245)=0,N(F245)&gt;0),"Add received quantity",IF(D245+N(E245)-N(G245)-N(H245)-N(I245)-N(J245)&lt;0,"More out than in stock","Ready")))))))</ns0:f>
      </ns0:c>
      <ns0:c r="Y245" s="85" t="str">
        <ns0:f t="shared" si="10">IF(ISNUMBER(Q245),Q245*N245,"")</ns0:f>
      </ns0:c>
      <ns0:c r="Z245" s="239"/>
    </ns0:row>
    <ns0:row r="246" ht="15.75" customHeight="1">
      <ns0:c r="A246" s="83" t="str">
        <ns0:f>IF(Products!A246="","",Products!A246)</ns0:f>
      </ns0:c>
      <ns0:c r="B246" s="83" t="str">
        <ns0:f>IF(A246="","",Products!B246)</ns0:f>
      </ns0:c>
      <ns0:c r="C246" s="83" t="str">
        <ns0:f>IF(A246="","",Products!C246)</ns0:f>
      </ns0:c>
      <ns0:c r="D246" s="83" t="str">
        <ns0:f>IF(Products!I246="Ready",Products!G246,"")</ns0:f>
      </ns0:c>
      <ns0:c r="E246" s="226"/>
      <ns0:c r="F246" s="227"/>
      <ns0:c r="G246" s="83" t="str">
        <ns0:f>IF(Products!I246="Ready",N(Sales!C246),"")</ns0:f>
      </ns0:c>
      <ns0:c r="H246" s="226"/>
      <ns0:c r="I246" s="226"/>
      <ns0:c r="J246" s="226"/>
      <ns0:c r="K246" s="83" t="str">
        <ns0:f t="shared" si="1">IF(X246&lt;&gt;"Ready","",D246+N(E246)-N(G246)-N(H246)-N(I246)-N(J246))</ns0:f>
      </ns0:c>
      <ns0:c r="L246" s="226"/>
      <ns0:c r="M246" s="83" t="str">
        <ns0:f t="shared" si="2">IF(AND(X246="Ready",ISNUMBER(L246)),L246-K246,"")</ns0:f>
      </ns0:c>
      <ns0:c r="N246" s="85" t="str">
        <ns0:f>IF(X246&lt;&gt;"Ready","",IF(N(E246)&gt;0,(D246*Products!H246+F246)/(D246+E246),Products!H246))</ns0:f>
      </ns0:c>
      <ns0:c r="O246" s="83" t="str">
        <ns0:f>IF(X246="","",IF(X246&lt;&gt;"Ready",X246,IF(NOT(ISNUMBER(Products!E246)),"Set minimum",IF(V246&lt;=Products!E246,"Restock","OK"))))</ns0:f>
      </ns0:c>
      <ns0:c r="P246" s="83" t="str">
        <ns0:f t="shared" si="3"/>
      </ns0:c>
      <ns0:c r="Q246" s="83" t="str">
        <ns0:f>IF(O246&lt;&gt;"Restock","",MAX(0,IF(ISNUMBER(Products!F246),Products!F246,MAX(2*Products!E246,Products!E246+1))-V246))</ns0:f>
      </ns0:c>
      <ns0:c r="R246" s="85" t="str">
        <ns0:f t="shared" si="4"/>
      </ns0:c>
      <ns0:c r="S246" s="85" t="str">
        <ns0:f t="shared" si="5">IF(AND(X246="Ready",ISNUMBER(L246)),L246*N246,"")</ns0:f>
      </ns0:c>
      <ns0:c r="T246" s="85" t="str">
        <ns0:f t="shared" si="6">IF(AND(X246="Ready",ISNUMBER(L246)),MAX(0,-M246)*N246,"")</ns0:f>
      </ns0:c>
      <ns0:c r="U246" s="85" t="str">
        <ns0:f t="shared" si="7"/>
      </ns0:c>
      <ns0:c r="V246" s="83" t="str">
        <ns0:f t="shared" si="8">IF(X246&lt;&gt;"Ready","",IF(ISNUMBER(L246),L246,K246))</ns0:f>
      </ns0:c>
      <ns0:c r="W246" s="85" t="str">
        <ns0:f t="shared" si="9"/>
      </ns0:c>
      <ns0:c r="X246" s="83" t="str">
        <ns0:f>IF(Products!I246="","",IF(Products!I246&lt;&gt;"Ready","Fix Products",IF(COUNTA(E246:F246,H246:J246,L246)&lt;&gt;COUNT(E246:F246,H246:J246,L246),"Numbers only",IF(MIN(E246:F246,H246:J246,L246)&lt;0,"No negatives",IF(AND(N(E246)&gt;0,NOT(ISNUMBER(F246))),"Add purchase total",IF(AND(N(E246)=0,N(F246)&gt;0),"Add received quantity",IF(D246+N(E246)-N(G246)-N(H246)-N(I246)-N(J246)&lt;0,"More out than in stock","Ready")))))))</ns0:f>
      </ns0:c>
      <ns0:c r="Y246" s="85" t="str">
        <ns0:f t="shared" si="10">IF(ISNUMBER(Q246),Q246*N246,"")</ns0:f>
      </ns0:c>
      <ns0:c r="Z246" s="239"/>
    </ns0:row>
    <ns0:row r="247" ht="15.75" customHeight="1">
      <ns0:c r="A247" s="83" t="str">
        <ns0:f>IF(Products!A247="","",Products!A247)</ns0:f>
      </ns0:c>
      <ns0:c r="B247" s="83" t="str">
        <ns0:f>IF(A247="","",Products!B247)</ns0:f>
      </ns0:c>
      <ns0:c r="C247" s="83" t="str">
        <ns0:f>IF(A247="","",Products!C247)</ns0:f>
      </ns0:c>
      <ns0:c r="D247" s="83" t="str">
        <ns0:f>IF(Products!I247="Ready",Products!G247,"")</ns0:f>
      </ns0:c>
      <ns0:c r="E247" s="226"/>
      <ns0:c r="F247" s="227"/>
      <ns0:c r="G247" s="83" t="str">
        <ns0:f>IF(Products!I247="Ready",N(Sales!C247),"")</ns0:f>
      </ns0:c>
      <ns0:c r="H247" s="226"/>
      <ns0:c r="I247" s="226"/>
      <ns0:c r="J247" s="226"/>
      <ns0:c r="K247" s="83" t="str">
        <ns0:f t="shared" si="1">IF(X247&lt;&gt;"Ready","",D247+N(E247)-N(G247)-N(H247)-N(I247)-N(J247))</ns0:f>
      </ns0:c>
      <ns0:c r="L247" s="226"/>
      <ns0:c r="M247" s="83" t="str">
        <ns0:f t="shared" si="2">IF(AND(X247="Ready",ISNUMBER(L247)),L247-K247,"")</ns0:f>
      </ns0:c>
      <ns0:c r="N247" s="85" t="str">
        <ns0:f>IF(X247&lt;&gt;"Ready","",IF(N(E247)&gt;0,(D247*Products!H247+F247)/(D247+E247),Products!H247))</ns0:f>
      </ns0:c>
      <ns0:c r="O247" s="83" t="str">
        <ns0:f>IF(X247="","",IF(X247&lt;&gt;"Ready",X247,IF(NOT(ISNUMBER(Products!E247)),"Set minimum",IF(V247&lt;=Products!E247,"Restock","OK"))))</ns0:f>
      </ns0:c>
      <ns0:c r="P247" s="83" t="str">
        <ns0:f t="shared" si="3"/>
      </ns0:c>
      <ns0:c r="Q247" s="83" t="str">
        <ns0:f>IF(O247&lt;&gt;"Restock","",MAX(0,IF(ISNUMBER(Products!F247),Products!F247,MAX(2*Products!E247,Products!E247+1))-V247))</ns0:f>
      </ns0:c>
      <ns0:c r="R247" s="85" t="str">
        <ns0:f t="shared" si="4"/>
      </ns0:c>
      <ns0:c r="S247" s="85" t="str">
        <ns0:f t="shared" si="5">IF(AND(X247="Ready",ISNUMBER(L247)),L247*N247,"")</ns0:f>
      </ns0:c>
      <ns0:c r="T247" s="85" t="str">
        <ns0:f t="shared" si="6">IF(AND(X247="Ready",ISNUMBER(L247)),MAX(0,-M247)*N247,"")</ns0:f>
      </ns0:c>
      <ns0:c r="U247" s="85" t="str">
        <ns0:f t="shared" si="7"/>
      </ns0:c>
      <ns0:c r="V247" s="83" t="str">
        <ns0:f t="shared" si="8">IF(X247&lt;&gt;"Ready","",IF(ISNUMBER(L247),L247,K247))</ns0:f>
      </ns0:c>
      <ns0:c r="W247" s="85" t="str">
        <ns0:f t="shared" si="9"/>
      </ns0:c>
      <ns0:c r="X247" s="83" t="str">
        <ns0:f>IF(Products!I247="","",IF(Products!I247&lt;&gt;"Ready","Fix Products",IF(COUNTA(E247:F247,H247:J247,L247)&lt;&gt;COUNT(E247:F247,H247:J247,L247),"Numbers only",IF(MIN(E247:F247,H247:J247,L247)&lt;0,"No negatives",IF(AND(N(E247)&gt;0,NOT(ISNUMBER(F247))),"Add purchase total",IF(AND(N(E247)=0,N(F247)&gt;0),"Add received quantity",IF(D247+N(E247)-N(G247)-N(H247)-N(I247)-N(J247)&lt;0,"More out than in stock","Ready")))))))</ns0:f>
      </ns0:c>
      <ns0:c r="Y247" s="85" t="str">
        <ns0:f t="shared" si="10">IF(ISNUMBER(Q247),Q247*N247,"")</ns0:f>
      </ns0:c>
      <ns0:c r="Z247" s="239"/>
    </ns0:row>
    <ns0:row r="248" ht="15.75" customHeight="1">
      <ns0:c r="A248" s="83" t="str">
        <ns0:f>IF(Products!A248="","",Products!A248)</ns0:f>
      </ns0:c>
      <ns0:c r="B248" s="83" t="str">
        <ns0:f>IF(A248="","",Products!B248)</ns0:f>
      </ns0:c>
      <ns0:c r="C248" s="83" t="str">
        <ns0:f>IF(A248="","",Products!C248)</ns0:f>
      </ns0:c>
      <ns0:c r="D248" s="83" t="str">
        <ns0:f>IF(Products!I248="Ready",Products!G248,"")</ns0:f>
      </ns0:c>
      <ns0:c r="E248" s="226"/>
      <ns0:c r="F248" s="227"/>
      <ns0:c r="G248" s="83" t="str">
        <ns0:f>IF(Products!I248="Ready",N(Sales!C248),"")</ns0:f>
      </ns0:c>
      <ns0:c r="H248" s="226"/>
      <ns0:c r="I248" s="226"/>
      <ns0:c r="J248" s="226"/>
      <ns0:c r="K248" s="83" t="str">
        <ns0:f t="shared" si="1">IF(X248&lt;&gt;"Ready","",D248+N(E248)-N(G248)-N(H248)-N(I248)-N(J248))</ns0:f>
      </ns0:c>
      <ns0:c r="L248" s="226"/>
      <ns0:c r="M248" s="83" t="str">
        <ns0:f t="shared" si="2">IF(AND(X248="Ready",ISNUMBER(L248)),L248-K248,"")</ns0:f>
      </ns0:c>
      <ns0:c r="N248" s="85" t="str">
        <ns0:f>IF(X248&lt;&gt;"Ready","",IF(N(E248)&gt;0,(D248*Products!H248+F248)/(D248+E248),Products!H248))</ns0:f>
      </ns0:c>
      <ns0:c r="O248" s="83" t="str">
        <ns0:f>IF(X248="","",IF(X248&lt;&gt;"Ready",X248,IF(NOT(ISNUMBER(Products!E248)),"Set minimum",IF(V248&lt;=Products!E248,"Restock","OK"))))</ns0:f>
      </ns0:c>
      <ns0:c r="P248" s="83" t="str">
        <ns0:f t="shared" si="3"/>
      </ns0:c>
      <ns0:c r="Q248" s="83" t="str">
        <ns0:f>IF(O248&lt;&gt;"Restock","",MAX(0,IF(ISNUMBER(Products!F248),Products!F248,MAX(2*Products!E248,Products!E248+1))-V248))</ns0:f>
      </ns0:c>
      <ns0:c r="R248" s="85" t="str">
        <ns0:f t="shared" si="4"/>
      </ns0:c>
      <ns0:c r="S248" s="85" t="str">
        <ns0:f t="shared" si="5">IF(AND(X248="Ready",ISNUMBER(L248)),L248*N248,"")</ns0:f>
      </ns0:c>
      <ns0:c r="T248" s="85" t="str">
        <ns0:f t="shared" si="6">IF(AND(X248="Ready",ISNUMBER(L248)),MAX(0,-M248)*N248,"")</ns0:f>
      </ns0:c>
      <ns0:c r="U248" s="85" t="str">
        <ns0:f t="shared" si="7"/>
      </ns0:c>
      <ns0:c r="V248" s="83" t="str">
        <ns0:f t="shared" si="8">IF(X248&lt;&gt;"Ready","",IF(ISNUMBER(L248),L248,K248))</ns0:f>
      </ns0:c>
      <ns0:c r="W248" s="85" t="str">
        <ns0:f t="shared" si="9"/>
      </ns0:c>
      <ns0:c r="X248" s="83" t="str">
        <ns0:f>IF(Products!I248="","",IF(Products!I248&lt;&gt;"Ready","Fix Products",IF(COUNTA(E248:F248,H248:J248,L248)&lt;&gt;COUNT(E248:F248,H248:J248,L248),"Numbers only",IF(MIN(E248:F248,H248:J248,L248)&lt;0,"No negatives",IF(AND(N(E248)&gt;0,NOT(ISNUMBER(F248))),"Add purchase total",IF(AND(N(E248)=0,N(F248)&gt;0),"Add received quantity",IF(D248+N(E248)-N(G248)-N(H248)-N(I248)-N(J248)&lt;0,"More out than in stock","Ready")))))))</ns0:f>
      </ns0:c>
      <ns0:c r="Y248" s="85" t="str">
        <ns0:f t="shared" si="10">IF(ISNUMBER(Q248),Q248*N248,"")</ns0:f>
      </ns0:c>
      <ns0:c r="Z248" s="239"/>
    </ns0:row>
    <ns0:row r="249" ht="15.75" customHeight="1">
      <ns0:c r="A249" s="83" t="str">
        <ns0:f>IF(Products!A249="","",Products!A249)</ns0:f>
      </ns0:c>
      <ns0:c r="B249" s="83" t="str">
        <ns0:f>IF(A249="","",Products!B249)</ns0:f>
      </ns0:c>
      <ns0:c r="C249" s="83" t="str">
        <ns0:f>IF(A249="","",Products!C249)</ns0:f>
      </ns0:c>
      <ns0:c r="D249" s="83" t="str">
        <ns0:f>IF(Products!I249="Ready",Products!G249,"")</ns0:f>
      </ns0:c>
      <ns0:c r="E249" s="226"/>
      <ns0:c r="F249" s="227"/>
      <ns0:c r="G249" s="83" t="str">
        <ns0:f>IF(Products!I249="Ready",N(Sales!C249),"")</ns0:f>
      </ns0:c>
      <ns0:c r="H249" s="226"/>
      <ns0:c r="I249" s="226"/>
      <ns0:c r="J249" s="226"/>
      <ns0:c r="K249" s="83" t="str">
        <ns0:f t="shared" si="1">IF(X249&lt;&gt;"Ready","",D249+N(E249)-N(G249)-N(H249)-N(I249)-N(J249))</ns0:f>
      </ns0:c>
      <ns0:c r="L249" s="226"/>
      <ns0:c r="M249" s="83" t="str">
        <ns0:f t="shared" si="2">IF(AND(X249="Ready",ISNUMBER(L249)),L249-K249,"")</ns0:f>
      </ns0:c>
      <ns0:c r="N249" s="85" t="str">
        <ns0:f>IF(X249&lt;&gt;"Ready","",IF(N(E249)&gt;0,(D249*Products!H249+F249)/(D249+E249),Products!H249))</ns0:f>
      </ns0:c>
      <ns0:c r="O249" s="83" t="str">
        <ns0:f>IF(X249="","",IF(X249&lt;&gt;"Ready",X249,IF(NOT(ISNUMBER(Products!E249)),"Set minimum",IF(V249&lt;=Products!E249,"Restock","OK"))))</ns0:f>
      </ns0:c>
      <ns0:c r="P249" s="83" t="str">
        <ns0:f t="shared" si="3"/>
      </ns0:c>
      <ns0:c r="Q249" s="83" t="str">
        <ns0:f>IF(O249&lt;&gt;"Restock","",MAX(0,IF(ISNUMBER(Products!F249),Products!F249,MAX(2*Products!E249,Products!E249+1))-V249))</ns0:f>
      </ns0:c>
      <ns0:c r="R249" s="85" t="str">
        <ns0:f t="shared" si="4"/>
      </ns0:c>
      <ns0:c r="S249" s="85" t="str">
        <ns0:f t="shared" si="5">IF(AND(X249="Ready",ISNUMBER(L249)),L249*N249,"")</ns0:f>
      </ns0:c>
      <ns0:c r="T249" s="85" t="str">
        <ns0:f t="shared" si="6">IF(AND(X249="Ready",ISNUMBER(L249)),MAX(0,-M249)*N249,"")</ns0:f>
      </ns0:c>
      <ns0:c r="U249" s="85" t="str">
        <ns0:f t="shared" si="7"/>
      </ns0:c>
      <ns0:c r="V249" s="83" t="str">
        <ns0:f t="shared" si="8">IF(X249&lt;&gt;"Ready","",IF(ISNUMBER(L249),L249,K249))</ns0:f>
      </ns0:c>
      <ns0:c r="W249" s="85" t="str">
        <ns0:f t="shared" si="9"/>
      </ns0:c>
      <ns0:c r="X249" s="83" t="str">
        <ns0:f>IF(Products!I249="","",IF(Products!I249&lt;&gt;"Ready","Fix Products",IF(COUNTA(E249:F249,H249:J249,L249)&lt;&gt;COUNT(E249:F249,H249:J249,L249),"Numbers only",IF(MIN(E249:F249,H249:J249,L249)&lt;0,"No negatives",IF(AND(N(E249)&gt;0,NOT(ISNUMBER(F249))),"Add purchase total",IF(AND(N(E249)=0,N(F249)&gt;0),"Add received quantity",IF(D249+N(E249)-N(G249)-N(H249)-N(I249)-N(J249)&lt;0,"More out than in stock","Ready")))))))</ns0:f>
      </ns0:c>
      <ns0:c r="Y249" s="85" t="str">
        <ns0:f t="shared" si="10">IF(ISNUMBER(Q249),Q249*N249,"")</ns0:f>
      </ns0:c>
      <ns0:c r="Z249" s="239"/>
    </ns0:row>
    <ns0:row r="250" ht="15.75" customHeight="1">
      <ns0:c r="A250" s="83" t="str">
        <ns0:f>IF(Products!A250="","",Products!A250)</ns0:f>
      </ns0:c>
      <ns0:c r="B250" s="83" t="str">
        <ns0:f>IF(A250="","",Products!B250)</ns0:f>
      </ns0:c>
      <ns0:c r="C250" s="83" t="str">
        <ns0:f>IF(A250="","",Products!C250)</ns0:f>
      </ns0:c>
      <ns0:c r="D250" s="83" t="str">
        <ns0:f>IF(Products!I250="Ready",Products!G250,"")</ns0:f>
      </ns0:c>
      <ns0:c r="E250" s="226"/>
      <ns0:c r="F250" s="227"/>
      <ns0:c r="G250" s="83" t="str">
        <ns0:f>IF(Products!I250="Ready",N(Sales!C250),"")</ns0:f>
      </ns0:c>
      <ns0:c r="H250" s="226"/>
      <ns0:c r="I250" s="226"/>
      <ns0:c r="J250" s="226"/>
      <ns0:c r="K250" s="83" t="str">
        <ns0:f t="shared" si="1">IF(X250&lt;&gt;"Ready","",D250+N(E250)-N(G250)-N(H250)-N(I250)-N(J250))</ns0:f>
      </ns0:c>
      <ns0:c r="L250" s="226"/>
      <ns0:c r="M250" s="83" t="str">
        <ns0:f t="shared" si="2">IF(AND(X250="Ready",ISNUMBER(L250)),L250-K250,"")</ns0:f>
      </ns0:c>
      <ns0:c r="N250" s="85" t="str">
        <ns0:f>IF(X250&lt;&gt;"Ready","",IF(N(E250)&gt;0,(D250*Products!H250+F250)/(D250+E250),Products!H250))</ns0:f>
      </ns0:c>
      <ns0:c r="O250" s="83" t="str">
        <ns0:f>IF(X250="","",IF(X250&lt;&gt;"Ready",X250,IF(NOT(ISNUMBER(Products!E250)),"Set minimum",IF(V250&lt;=Products!E250,"Restock","OK"))))</ns0:f>
      </ns0:c>
      <ns0:c r="P250" s="83" t="str">
        <ns0:f t="shared" si="3"/>
      </ns0:c>
      <ns0:c r="Q250" s="83" t="str">
        <ns0:f>IF(O250&lt;&gt;"Restock","",MAX(0,IF(ISNUMBER(Products!F250),Products!F250,MAX(2*Products!E250,Products!E250+1))-V250))</ns0:f>
      </ns0:c>
      <ns0:c r="R250" s="85" t="str">
        <ns0:f t="shared" si="4"/>
      </ns0:c>
      <ns0:c r="S250" s="85" t="str">
        <ns0:f t="shared" si="5">IF(AND(X250="Ready",ISNUMBER(L250)),L250*N250,"")</ns0:f>
      </ns0:c>
      <ns0:c r="T250" s="85" t="str">
        <ns0:f t="shared" si="6">IF(AND(X250="Ready",ISNUMBER(L250)),MAX(0,-M250)*N250,"")</ns0:f>
      </ns0:c>
      <ns0:c r="U250" s="85" t="str">
        <ns0:f t="shared" si="7"/>
      </ns0:c>
      <ns0:c r="V250" s="83" t="str">
        <ns0:f t="shared" si="8">IF(X250&lt;&gt;"Ready","",IF(ISNUMBER(L250),L250,K250))</ns0:f>
      </ns0:c>
      <ns0:c r="W250" s="85" t="str">
        <ns0:f t="shared" si="9"/>
      </ns0:c>
      <ns0:c r="X250" s="83" t="str">
        <ns0:f>IF(Products!I250="","",IF(Products!I250&lt;&gt;"Ready","Fix Products",IF(COUNTA(E250:F250,H250:J250,L250)&lt;&gt;COUNT(E250:F250,H250:J250,L250),"Numbers only",IF(MIN(E250:F250,H250:J250,L250)&lt;0,"No negatives",IF(AND(N(E250)&gt;0,NOT(ISNUMBER(F250))),"Add purchase total",IF(AND(N(E250)=0,N(F250)&gt;0),"Add received quantity",IF(D250+N(E250)-N(G250)-N(H250)-N(I250)-N(J250)&lt;0,"More out than in stock","Ready")))))))</ns0:f>
      </ns0:c>
      <ns0:c r="Y250" s="85" t="str">
        <ns0:f t="shared" si="10">IF(ISNUMBER(Q250),Q250*N250,"")</ns0:f>
      </ns0:c>
      <ns0:c r="Z250" s="239"/>
    </ns0:row>
    <ns0:row r="251" ht="15.75" customHeight="1">
      <ns0:c r="A251" s="83" t="str">
        <ns0:f>IF(Products!A251="","",Products!A251)</ns0:f>
      </ns0:c>
      <ns0:c r="B251" s="83" t="str">
        <ns0:f>IF(A251="","",Products!B251)</ns0:f>
      </ns0:c>
      <ns0:c r="C251" s="83" t="str">
        <ns0:f>IF(A251="","",Products!C251)</ns0:f>
      </ns0:c>
      <ns0:c r="D251" s="83" t="str">
        <ns0:f>IF(Products!I251="Ready",Products!G251,"")</ns0:f>
      </ns0:c>
      <ns0:c r="E251" s="226"/>
      <ns0:c r="F251" s="227"/>
      <ns0:c r="G251" s="83" t="str">
        <ns0:f>IF(Products!I251="Ready",N(Sales!C251),"")</ns0:f>
      </ns0:c>
      <ns0:c r="H251" s="226"/>
      <ns0:c r="I251" s="226"/>
      <ns0:c r="J251" s="226"/>
      <ns0:c r="K251" s="83" t="str">
        <ns0:f t="shared" si="1">IF(X251&lt;&gt;"Ready","",D251+N(E251)-N(G251)-N(H251)-N(I251)-N(J251))</ns0:f>
      </ns0:c>
      <ns0:c r="L251" s="226"/>
      <ns0:c r="M251" s="83" t="str">
        <ns0:f t="shared" si="2">IF(AND(X251="Ready",ISNUMBER(L251)),L251-K251,"")</ns0:f>
      </ns0:c>
      <ns0:c r="N251" s="85" t="str">
        <ns0:f>IF(X251&lt;&gt;"Ready","",IF(N(E251)&gt;0,(D251*Products!H251+F251)/(D251+E251),Products!H251))</ns0:f>
      </ns0:c>
      <ns0:c r="O251" s="83" t="str">
        <ns0:f>IF(X251="","",IF(X251&lt;&gt;"Ready",X251,IF(NOT(ISNUMBER(Products!E251)),"Set minimum",IF(V251&lt;=Products!E251,"Restock","OK"))))</ns0:f>
      </ns0:c>
      <ns0:c r="P251" s="83" t="str">
        <ns0:f t="shared" si="3"/>
      </ns0:c>
      <ns0:c r="Q251" s="83" t="str">
        <ns0:f>IF(O251&lt;&gt;"Restock","",MAX(0,IF(ISNUMBER(Products!F251),Products!F251,MAX(2*Products!E251,Products!E251+1))-V251))</ns0:f>
      </ns0:c>
      <ns0:c r="R251" s="85" t="str">
        <ns0:f t="shared" si="4"/>
      </ns0:c>
      <ns0:c r="S251" s="85" t="str">
        <ns0:f t="shared" si="5">IF(AND(X251="Ready",ISNUMBER(L251)),L251*N251,"")</ns0:f>
      </ns0:c>
      <ns0:c r="T251" s="85" t="str">
        <ns0:f t="shared" si="6">IF(AND(X251="Ready",ISNUMBER(L251)),MAX(0,-M251)*N251,"")</ns0:f>
      </ns0:c>
      <ns0:c r="U251" s="85" t="str">
        <ns0:f t="shared" si="7"/>
      </ns0:c>
      <ns0:c r="V251" s="83" t="str">
        <ns0:f t="shared" si="8">IF(X251&lt;&gt;"Ready","",IF(ISNUMBER(L251),L251,K251))</ns0:f>
      </ns0:c>
      <ns0:c r="W251" s="85" t="str">
        <ns0:f t="shared" si="9"/>
      </ns0:c>
      <ns0:c r="X251" s="83" t="str">
        <ns0:f>IF(Products!I251="","",IF(Products!I251&lt;&gt;"Ready","Fix Products",IF(COUNTA(E251:F251,H251:J251,L251)&lt;&gt;COUNT(E251:F251,H251:J251,L251),"Numbers only",IF(MIN(E251:F251,H251:J251,L251)&lt;0,"No negatives",IF(AND(N(E251)&gt;0,NOT(ISNUMBER(F251))),"Add purchase total",IF(AND(N(E251)=0,N(F251)&gt;0),"Add received quantity",IF(D251+N(E251)-N(G251)-N(H251)-N(I251)-N(J251)&lt;0,"More out than in stock","Ready")))))))</ns0:f>
      </ns0:c>
      <ns0:c r="Y251" s="85" t="str">
        <ns0:f t="shared" si="10">IF(ISNUMBER(Q251),Q251*N251,"")</ns0:f>
      </ns0:c>
      <ns0:c r="Z251" s="239"/>
    </ns0:row>
    <ns0:row r="252" ht="15.75" customHeight="1">
      <ns0:c r="A252" s="83" t="str">
        <ns0:f>IF(Products!A252="","",Products!A252)</ns0:f>
      </ns0:c>
      <ns0:c r="B252" s="83" t="str">
        <ns0:f>IF(A252="","",Products!B252)</ns0:f>
      </ns0:c>
      <ns0:c r="C252" s="83" t="str">
        <ns0:f>IF(A252="","",Products!C252)</ns0:f>
      </ns0:c>
      <ns0:c r="D252" s="83" t="str">
        <ns0:f>IF(Products!I252="Ready",Products!G252,"")</ns0:f>
      </ns0:c>
      <ns0:c r="E252" s="226"/>
      <ns0:c r="F252" s="227"/>
      <ns0:c r="G252" s="83" t="str">
        <ns0:f>IF(Products!I252="Ready",N(Sales!C252),"")</ns0:f>
      </ns0:c>
      <ns0:c r="H252" s="226"/>
      <ns0:c r="I252" s="226"/>
      <ns0:c r="J252" s="226"/>
      <ns0:c r="K252" s="83" t="str">
        <ns0:f t="shared" si="1">IF(X252&lt;&gt;"Ready","",D252+N(E252)-N(G252)-N(H252)-N(I252)-N(J252))</ns0:f>
      </ns0:c>
      <ns0:c r="L252" s="226"/>
      <ns0:c r="M252" s="83" t="str">
        <ns0:f t="shared" si="2">IF(AND(X252="Ready",ISNUMBER(L252)),L252-K252,"")</ns0:f>
      </ns0:c>
      <ns0:c r="N252" s="85" t="str">
        <ns0:f>IF(X252&lt;&gt;"Ready","",IF(N(E252)&gt;0,(D252*Products!H252+F252)/(D252+E252),Products!H252))</ns0:f>
      </ns0:c>
      <ns0:c r="O252" s="83" t="str">
        <ns0:f>IF(X252="","",IF(X252&lt;&gt;"Ready",X252,IF(NOT(ISNUMBER(Products!E252)),"Set minimum",IF(V252&lt;=Products!E252,"Restock","OK"))))</ns0:f>
      </ns0:c>
      <ns0:c r="P252" s="83" t="str">
        <ns0:f t="shared" si="3"/>
      </ns0:c>
      <ns0:c r="Q252" s="83" t="str">
        <ns0:f>IF(O252&lt;&gt;"Restock","",MAX(0,IF(ISNUMBER(Products!F252),Products!F252,MAX(2*Products!E252,Products!E252+1))-V252))</ns0:f>
      </ns0:c>
      <ns0:c r="R252" s="85" t="str">
        <ns0:f t="shared" si="4"/>
      </ns0:c>
      <ns0:c r="S252" s="85" t="str">
        <ns0:f t="shared" si="5">IF(AND(X252="Ready",ISNUMBER(L252)),L252*N252,"")</ns0:f>
      </ns0:c>
      <ns0:c r="T252" s="85" t="str">
        <ns0:f t="shared" si="6">IF(AND(X252="Ready",ISNUMBER(L252)),MAX(0,-M252)*N252,"")</ns0:f>
      </ns0:c>
      <ns0:c r="U252" s="85" t="str">
        <ns0:f t="shared" si="7"/>
      </ns0:c>
      <ns0:c r="V252" s="83" t="str">
        <ns0:f t="shared" si="8">IF(X252&lt;&gt;"Ready","",IF(ISNUMBER(L252),L252,K252))</ns0:f>
      </ns0:c>
      <ns0:c r="W252" s="85" t="str">
        <ns0:f t="shared" si="9"/>
      </ns0:c>
      <ns0:c r="X252" s="83" t="str">
        <ns0:f>IF(Products!I252="","",IF(Products!I252&lt;&gt;"Ready","Fix Products",IF(COUNTA(E252:F252,H252:J252,L252)&lt;&gt;COUNT(E252:F252,H252:J252,L252),"Numbers only",IF(MIN(E252:F252,H252:J252,L252)&lt;0,"No negatives",IF(AND(N(E252)&gt;0,NOT(ISNUMBER(F252))),"Add purchase total",IF(AND(N(E252)=0,N(F252)&gt;0),"Add received quantity",IF(D252+N(E252)-N(G252)-N(H252)-N(I252)-N(J252)&lt;0,"More out than in stock","Ready")))))))</ns0:f>
      </ns0:c>
      <ns0:c r="Y252" s="85" t="str">
        <ns0:f t="shared" si="10">IF(ISNUMBER(Q252),Q252*N252,"")</ns0:f>
      </ns0:c>
      <ns0:c r="Z252" s="239"/>
    </ns0:row>
    <ns0:row r="253" ht="15.75" customHeight="1">
      <ns0:c r="A253" s="83" t="str">
        <ns0:f>IF(Products!A253="","",Products!A253)</ns0:f>
      </ns0:c>
      <ns0:c r="B253" s="83" t="str">
        <ns0:f>IF(A253="","",Products!B253)</ns0:f>
      </ns0:c>
      <ns0:c r="C253" s="83" t="str">
        <ns0:f>IF(A253="","",Products!C253)</ns0:f>
      </ns0:c>
      <ns0:c r="D253" s="83" t="str">
        <ns0:f>IF(Products!I253="Ready",Products!G253,"")</ns0:f>
      </ns0:c>
      <ns0:c r="E253" s="226"/>
      <ns0:c r="F253" s="227"/>
      <ns0:c r="G253" s="83" t="str">
        <ns0:f>IF(Products!I253="Ready",N(Sales!C253),"")</ns0:f>
      </ns0:c>
      <ns0:c r="H253" s="226"/>
      <ns0:c r="I253" s="226"/>
      <ns0:c r="J253" s="226"/>
      <ns0:c r="K253" s="83" t="str">
        <ns0:f t="shared" si="1">IF(X253&lt;&gt;"Ready","",D253+N(E253)-N(G253)-N(H253)-N(I253)-N(J253))</ns0:f>
      </ns0:c>
      <ns0:c r="L253" s="226"/>
      <ns0:c r="M253" s="83" t="str">
        <ns0:f t="shared" si="2">IF(AND(X253="Ready",ISNUMBER(L253)),L253-K253,"")</ns0:f>
      </ns0:c>
      <ns0:c r="N253" s="85" t="str">
        <ns0:f>IF(X253&lt;&gt;"Ready","",IF(N(E253)&gt;0,(D253*Products!H253+F253)/(D253+E253),Products!H253))</ns0:f>
      </ns0:c>
      <ns0:c r="O253" s="83" t="str">
        <ns0:f>IF(X253="","",IF(X253&lt;&gt;"Ready",X253,IF(NOT(ISNUMBER(Products!E253)),"Set minimum",IF(V253&lt;=Products!E253,"Restock","OK"))))</ns0:f>
      </ns0:c>
      <ns0:c r="P253" s="83" t="str">
        <ns0:f t="shared" si="3"/>
      </ns0:c>
      <ns0:c r="Q253" s="83" t="str">
        <ns0:f>IF(O253&lt;&gt;"Restock","",MAX(0,IF(ISNUMBER(Products!F253),Products!F253,MAX(2*Products!E253,Products!E253+1))-V253))</ns0:f>
      </ns0:c>
      <ns0:c r="R253" s="85" t="str">
        <ns0:f t="shared" si="4"/>
      </ns0:c>
      <ns0:c r="S253" s="85" t="str">
        <ns0:f t="shared" si="5">IF(AND(X253="Ready",ISNUMBER(L253)),L253*N253,"")</ns0:f>
      </ns0:c>
      <ns0:c r="T253" s="85" t="str">
        <ns0:f t="shared" si="6">IF(AND(X253="Ready",ISNUMBER(L253)),MAX(0,-M253)*N253,"")</ns0:f>
      </ns0:c>
      <ns0:c r="U253" s="85" t="str">
        <ns0:f t="shared" si="7"/>
      </ns0:c>
      <ns0:c r="V253" s="83" t="str">
        <ns0:f t="shared" si="8">IF(X253&lt;&gt;"Ready","",IF(ISNUMBER(L253),L253,K253))</ns0:f>
      </ns0:c>
      <ns0:c r="W253" s="85" t="str">
        <ns0:f t="shared" si="9"/>
      </ns0:c>
      <ns0:c r="X253" s="83" t="str">
        <ns0:f>IF(Products!I253="","",IF(Products!I253&lt;&gt;"Ready","Fix Products",IF(COUNTA(E253:F253,H253:J253,L253)&lt;&gt;COUNT(E253:F253,H253:J253,L253),"Numbers only",IF(MIN(E253:F253,H253:J253,L253)&lt;0,"No negatives",IF(AND(N(E253)&gt;0,NOT(ISNUMBER(F253))),"Add purchase total",IF(AND(N(E253)=0,N(F253)&gt;0),"Add received quantity",IF(D253+N(E253)-N(G253)-N(H253)-N(I253)-N(J253)&lt;0,"More out than in stock","Ready")))))))</ns0:f>
      </ns0:c>
      <ns0:c r="Y253" s="85" t="str">
        <ns0:f t="shared" si="10">IF(ISNUMBER(Q253),Q253*N253,"")</ns0:f>
      </ns0:c>
      <ns0:c r="Z253" s="239"/>
    </ns0:row>
    <ns0:row r="254" ht="15.75" customHeight="1">
      <ns0:c r="A254" s="83" t="str">
        <ns0:f>IF(Products!A254="","",Products!A254)</ns0:f>
      </ns0:c>
      <ns0:c r="B254" s="83" t="str">
        <ns0:f>IF(A254="","",Products!B254)</ns0:f>
      </ns0:c>
      <ns0:c r="C254" s="83" t="str">
        <ns0:f>IF(A254="","",Products!C254)</ns0:f>
      </ns0:c>
      <ns0:c r="D254" s="83" t="str">
        <ns0:f>IF(Products!I254="Ready",Products!G254,"")</ns0:f>
      </ns0:c>
      <ns0:c r="E254" s="226"/>
      <ns0:c r="F254" s="227"/>
      <ns0:c r="G254" s="83" t="str">
        <ns0:f>IF(Products!I254="Ready",N(Sales!C254),"")</ns0:f>
      </ns0:c>
      <ns0:c r="H254" s="226"/>
      <ns0:c r="I254" s="226"/>
      <ns0:c r="J254" s="226"/>
      <ns0:c r="K254" s="83" t="str">
        <ns0:f t="shared" si="1">IF(X254&lt;&gt;"Ready","",D254+N(E254)-N(G254)-N(H254)-N(I254)-N(J254))</ns0:f>
      </ns0:c>
      <ns0:c r="L254" s="226"/>
      <ns0:c r="M254" s="83" t="str">
        <ns0:f t="shared" si="2">IF(AND(X254="Ready",ISNUMBER(L254)),L254-K254,"")</ns0:f>
      </ns0:c>
      <ns0:c r="N254" s="85" t="str">
        <ns0:f>IF(X254&lt;&gt;"Ready","",IF(N(E254)&gt;0,(D254*Products!H254+F254)/(D254+E254),Products!H254))</ns0:f>
      </ns0:c>
      <ns0:c r="O254" s="83" t="str">
        <ns0:f>IF(X254="","",IF(X254&lt;&gt;"Ready",X254,IF(NOT(ISNUMBER(Products!E254)),"Set minimum",IF(V254&lt;=Products!E254,"Restock","OK"))))</ns0:f>
      </ns0:c>
      <ns0:c r="P254" s="83" t="str">
        <ns0:f t="shared" si="3"/>
      </ns0:c>
      <ns0:c r="Q254" s="83" t="str">
        <ns0:f>IF(O254&lt;&gt;"Restock","",MAX(0,IF(ISNUMBER(Products!F254),Products!F254,MAX(2*Products!E254,Products!E254+1))-V254))</ns0:f>
      </ns0:c>
      <ns0:c r="R254" s="85" t="str">
        <ns0:f t="shared" si="4"/>
      </ns0:c>
      <ns0:c r="S254" s="85" t="str">
        <ns0:f t="shared" si="5">IF(AND(X254="Ready",ISNUMBER(L254)),L254*N254,"")</ns0:f>
      </ns0:c>
      <ns0:c r="T254" s="85" t="str">
        <ns0:f t="shared" si="6">IF(AND(X254="Ready",ISNUMBER(L254)),MAX(0,-M254)*N254,"")</ns0:f>
      </ns0:c>
      <ns0:c r="U254" s="85" t="str">
        <ns0:f t="shared" si="7"/>
      </ns0:c>
      <ns0:c r="V254" s="83" t="str">
        <ns0:f t="shared" si="8">IF(X254&lt;&gt;"Ready","",IF(ISNUMBER(L254),L254,K254))</ns0:f>
      </ns0:c>
      <ns0:c r="W254" s="85" t="str">
        <ns0:f t="shared" si="9"/>
      </ns0:c>
      <ns0:c r="X254" s="83" t="str">
        <ns0:f>IF(Products!I254="","",IF(Products!I254&lt;&gt;"Ready","Fix Products",IF(COUNTA(E254:F254,H254:J254,L254)&lt;&gt;COUNT(E254:F254,H254:J254,L254),"Numbers only",IF(MIN(E254:F254,H254:J254,L254)&lt;0,"No negatives",IF(AND(N(E254)&gt;0,NOT(ISNUMBER(F254))),"Add purchase total",IF(AND(N(E254)=0,N(F254)&gt;0),"Add received quantity",IF(D254+N(E254)-N(G254)-N(H254)-N(I254)-N(J254)&lt;0,"More out than in stock","Ready")))))))</ns0:f>
      </ns0:c>
      <ns0:c r="Y254" s="85" t="str">
        <ns0:f t="shared" si="10">IF(ISNUMBER(Q254),Q254*N254,"")</ns0:f>
      </ns0:c>
      <ns0:c r="Z254" s="239"/>
    </ns0:row>
    <ns0:row r="255" ht="15.75" customHeight="1">
      <ns0:c r="A255" s="83" t="str">
        <ns0:f>IF(Products!A255="","",Products!A255)</ns0:f>
      </ns0:c>
      <ns0:c r="B255" s="83" t="str">
        <ns0:f>IF(A255="","",Products!B255)</ns0:f>
      </ns0:c>
      <ns0:c r="C255" s="83" t="str">
        <ns0:f>IF(A255="","",Products!C255)</ns0:f>
      </ns0:c>
      <ns0:c r="D255" s="83" t="str">
        <ns0:f>IF(Products!I255="Ready",Products!G255,"")</ns0:f>
      </ns0:c>
      <ns0:c r="E255" s="226"/>
      <ns0:c r="F255" s="227"/>
      <ns0:c r="G255" s="83" t="str">
        <ns0:f>IF(Products!I255="Ready",N(Sales!C255),"")</ns0:f>
      </ns0:c>
      <ns0:c r="H255" s="226"/>
      <ns0:c r="I255" s="226"/>
      <ns0:c r="J255" s="226"/>
      <ns0:c r="K255" s="83" t="str">
        <ns0:f t="shared" si="1">IF(X255&lt;&gt;"Ready","",D255+N(E255)-N(G255)-N(H255)-N(I255)-N(J255))</ns0:f>
      </ns0:c>
      <ns0:c r="L255" s="226"/>
      <ns0:c r="M255" s="83" t="str">
        <ns0:f t="shared" si="2">IF(AND(X255="Ready",ISNUMBER(L255)),L255-K255,"")</ns0:f>
      </ns0:c>
      <ns0:c r="N255" s="85" t="str">
        <ns0:f>IF(X255&lt;&gt;"Ready","",IF(N(E255)&gt;0,(D255*Products!H255+F255)/(D255+E255),Products!H255))</ns0:f>
      </ns0:c>
      <ns0:c r="O255" s="83" t="str">
        <ns0:f>IF(X255="","",IF(X255&lt;&gt;"Ready",X255,IF(NOT(ISNUMBER(Products!E255)),"Set minimum",IF(V255&lt;=Products!E255,"Restock","OK"))))</ns0:f>
      </ns0:c>
      <ns0:c r="P255" s="83" t="str">
        <ns0:f t="shared" si="3"/>
      </ns0:c>
      <ns0:c r="Q255" s="83" t="str">
        <ns0:f>IF(O255&lt;&gt;"Restock","",MAX(0,IF(ISNUMBER(Products!F255),Products!F255,MAX(2*Products!E255,Products!E255+1))-V255))</ns0:f>
      </ns0:c>
      <ns0:c r="R255" s="85" t="str">
        <ns0:f t="shared" si="4"/>
      </ns0:c>
      <ns0:c r="S255" s="85" t="str">
        <ns0:f t="shared" si="5">IF(AND(X255="Ready",ISNUMBER(L255)),L255*N255,"")</ns0:f>
      </ns0:c>
      <ns0:c r="T255" s="85" t="str">
        <ns0:f t="shared" si="6">IF(AND(X255="Ready",ISNUMBER(L255)),MAX(0,-M255)*N255,"")</ns0:f>
      </ns0:c>
      <ns0:c r="U255" s="85" t="str">
        <ns0:f t="shared" si="7"/>
      </ns0:c>
      <ns0:c r="V255" s="83" t="str">
        <ns0:f t="shared" si="8">IF(X255&lt;&gt;"Ready","",IF(ISNUMBER(L255),L255,K255))</ns0:f>
      </ns0:c>
      <ns0:c r="W255" s="85" t="str">
        <ns0:f t="shared" si="9"/>
      </ns0:c>
      <ns0:c r="X255" s="83" t="str">
        <ns0:f>IF(Products!I255="","",IF(Products!I255&lt;&gt;"Ready","Fix Products",IF(COUNTA(E255:F255,H255:J255,L255)&lt;&gt;COUNT(E255:F255,H255:J255,L255),"Numbers only",IF(MIN(E255:F255,H255:J255,L255)&lt;0,"No negatives",IF(AND(N(E255)&gt;0,NOT(ISNUMBER(F255))),"Add purchase total",IF(AND(N(E255)=0,N(F255)&gt;0),"Add received quantity",IF(D255+N(E255)-N(G255)-N(H255)-N(I255)-N(J255)&lt;0,"More out than in stock","Ready")))))))</ns0:f>
      </ns0:c>
      <ns0:c r="Y255" s="85" t="str">
        <ns0:f t="shared" si="10">IF(ISNUMBER(Q255),Q255*N255,"")</ns0:f>
      </ns0:c>
      <ns0:c r="Z255" s="239"/>
    </ns0:row>
    <ns0:row r="256" ht="15.75" customHeight="1">
      <ns0:c r="A256" s="83" t="str">
        <ns0:f>IF(Products!A256="","",Products!A256)</ns0:f>
      </ns0:c>
      <ns0:c r="B256" s="83" t="str">
        <ns0:f>IF(A256="","",Products!B256)</ns0:f>
      </ns0:c>
      <ns0:c r="C256" s="83" t="str">
        <ns0:f>IF(A256="","",Products!C256)</ns0:f>
      </ns0:c>
      <ns0:c r="D256" s="83" t="str">
        <ns0:f>IF(Products!I256="Ready",Products!G256,"")</ns0:f>
      </ns0:c>
      <ns0:c r="E256" s="226"/>
      <ns0:c r="F256" s="227"/>
      <ns0:c r="G256" s="83" t="str">
        <ns0:f>IF(Products!I256="Ready",N(Sales!C256),"")</ns0:f>
      </ns0:c>
      <ns0:c r="H256" s="226"/>
      <ns0:c r="I256" s="226"/>
      <ns0:c r="J256" s="226"/>
      <ns0:c r="K256" s="83" t="str">
        <ns0:f t="shared" si="1">IF(X256&lt;&gt;"Ready","",D256+N(E256)-N(G256)-N(H256)-N(I256)-N(J256))</ns0:f>
      </ns0:c>
      <ns0:c r="L256" s="226"/>
      <ns0:c r="M256" s="83" t="str">
        <ns0:f t="shared" si="2">IF(AND(X256="Ready",ISNUMBER(L256)),L256-K256,"")</ns0:f>
      </ns0:c>
      <ns0:c r="N256" s="85" t="str">
        <ns0:f>IF(X256&lt;&gt;"Ready","",IF(N(E256)&gt;0,(D256*Products!H256+F256)/(D256+E256),Products!H256))</ns0:f>
      </ns0:c>
      <ns0:c r="O256" s="83" t="str">
        <ns0:f>IF(X256="","",IF(X256&lt;&gt;"Ready",X256,IF(NOT(ISNUMBER(Products!E256)),"Set minimum",IF(V256&lt;=Products!E256,"Restock","OK"))))</ns0:f>
      </ns0:c>
      <ns0:c r="P256" s="83" t="str">
        <ns0:f t="shared" si="3"/>
      </ns0:c>
      <ns0:c r="Q256" s="83" t="str">
        <ns0:f>IF(O256&lt;&gt;"Restock","",MAX(0,IF(ISNUMBER(Products!F256),Products!F256,MAX(2*Products!E256,Products!E256+1))-V256))</ns0:f>
      </ns0:c>
      <ns0:c r="R256" s="85" t="str">
        <ns0:f t="shared" si="4"/>
      </ns0:c>
      <ns0:c r="S256" s="85" t="str">
        <ns0:f t="shared" si="5">IF(AND(X256="Ready",ISNUMBER(L256)),L256*N256,"")</ns0:f>
      </ns0:c>
      <ns0:c r="T256" s="85" t="str">
        <ns0:f t="shared" si="6">IF(AND(X256="Ready",ISNUMBER(L256)),MAX(0,-M256)*N256,"")</ns0:f>
      </ns0:c>
      <ns0:c r="U256" s="85" t="str">
        <ns0:f t="shared" si="7"/>
      </ns0:c>
      <ns0:c r="V256" s="83" t="str">
        <ns0:f t="shared" si="8">IF(X256&lt;&gt;"Ready","",IF(ISNUMBER(L256),L256,K256))</ns0:f>
      </ns0:c>
      <ns0:c r="W256" s="85" t="str">
        <ns0:f t="shared" si="9"/>
      </ns0:c>
      <ns0:c r="X256" s="83" t="str">
        <ns0:f>IF(Products!I256="","",IF(Products!I256&lt;&gt;"Ready","Fix Products",IF(COUNTA(E256:F256,H256:J256,L256)&lt;&gt;COUNT(E256:F256,H256:J256,L256),"Numbers only",IF(MIN(E256:F256,H256:J256,L256)&lt;0,"No negatives",IF(AND(N(E256)&gt;0,NOT(ISNUMBER(F256))),"Add purchase total",IF(AND(N(E256)=0,N(F256)&gt;0),"Add received quantity",IF(D256+N(E256)-N(G256)-N(H256)-N(I256)-N(J256)&lt;0,"More out than in stock","Ready")))))))</ns0:f>
      </ns0:c>
      <ns0:c r="Y256" s="85" t="str">
        <ns0:f t="shared" si="10">IF(ISNUMBER(Q256),Q256*N256,"")</ns0:f>
      </ns0:c>
      <ns0:c r="Z256" s="239"/>
    </ns0:row>
    <ns0:row r="257" ht="15.75" customHeight="1">
      <ns0:c r="A257" s="83" t="str">
        <ns0:f>IF(Products!A257="","",Products!A257)</ns0:f>
      </ns0:c>
      <ns0:c r="B257" s="83" t="str">
        <ns0:f>IF(A257="","",Products!B257)</ns0:f>
      </ns0:c>
      <ns0:c r="C257" s="83" t="str">
        <ns0:f>IF(A257="","",Products!C257)</ns0:f>
      </ns0:c>
      <ns0:c r="D257" s="83" t="str">
        <ns0:f>IF(Products!I257="Ready",Products!G257,"")</ns0:f>
      </ns0:c>
      <ns0:c r="E257" s="226"/>
      <ns0:c r="F257" s="227"/>
      <ns0:c r="G257" s="83" t="str">
        <ns0:f>IF(Products!I257="Ready",N(Sales!C257),"")</ns0:f>
      </ns0:c>
      <ns0:c r="H257" s="226"/>
      <ns0:c r="I257" s="226"/>
      <ns0:c r="J257" s="226"/>
      <ns0:c r="K257" s="83" t="str">
        <ns0:f t="shared" si="1">IF(X257&lt;&gt;"Ready","",D257+N(E257)-N(G257)-N(H257)-N(I257)-N(J257))</ns0:f>
      </ns0:c>
      <ns0:c r="L257" s="226"/>
      <ns0:c r="M257" s="83" t="str">
        <ns0:f t="shared" si="2">IF(AND(X257="Ready",ISNUMBER(L257)),L257-K257,"")</ns0:f>
      </ns0:c>
      <ns0:c r="N257" s="85" t="str">
        <ns0:f>IF(X257&lt;&gt;"Ready","",IF(N(E257)&gt;0,(D257*Products!H257+F257)/(D257+E257),Products!H257))</ns0:f>
      </ns0:c>
      <ns0:c r="O257" s="83" t="str">
        <ns0:f>IF(X257="","",IF(X257&lt;&gt;"Ready",X257,IF(NOT(ISNUMBER(Products!E257)),"Set minimum",IF(V257&lt;=Products!E257,"Restock","OK"))))</ns0:f>
      </ns0:c>
      <ns0:c r="P257" s="83" t="str">
        <ns0:f t="shared" si="3"/>
      </ns0:c>
      <ns0:c r="Q257" s="83" t="str">
        <ns0:f>IF(O257&lt;&gt;"Restock","",MAX(0,IF(ISNUMBER(Products!F257),Products!F257,MAX(2*Products!E257,Products!E257+1))-V257))</ns0:f>
      </ns0:c>
      <ns0:c r="R257" s="85" t="str">
        <ns0:f t="shared" si="4"/>
      </ns0:c>
      <ns0:c r="S257" s="85" t="str">
        <ns0:f t="shared" si="5">IF(AND(X257="Ready",ISNUMBER(L257)),L257*N257,"")</ns0:f>
      </ns0:c>
      <ns0:c r="T257" s="85" t="str">
        <ns0:f t="shared" si="6">IF(AND(X257="Ready",ISNUMBER(L257)),MAX(0,-M257)*N257,"")</ns0:f>
      </ns0:c>
      <ns0:c r="U257" s="85" t="str">
        <ns0:f t="shared" si="7"/>
      </ns0:c>
      <ns0:c r="V257" s="83" t="str">
        <ns0:f t="shared" si="8">IF(X257&lt;&gt;"Ready","",IF(ISNUMBER(L257),L257,K257))</ns0:f>
      </ns0:c>
      <ns0:c r="W257" s="85" t="str">
        <ns0:f t="shared" si="9"/>
      </ns0:c>
      <ns0:c r="X257" s="83" t="str">
        <ns0:f>IF(Products!I257="","",IF(Products!I257&lt;&gt;"Ready","Fix Products",IF(COUNTA(E257:F257,H257:J257,L257)&lt;&gt;COUNT(E257:F257,H257:J257,L257),"Numbers only",IF(MIN(E257:F257,H257:J257,L257)&lt;0,"No negatives",IF(AND(N(E257)&gt;0,NOT(ISNUMBER(F257))),"Add purchase total",IF(AND(N(E257)=0,N(F257)&gt;0),"Add received quantity",IF(D257+N(E257)-N(G257)-N(H257)-N(I257)-N(J257)&lt;0,"More out than in stock","Ready")))))))</ns0:f>
      </ns0:c>
      <ns0:c r="Y257" s="85" t="str">
        <ns0:f t="shared" si="10">IF(ISNUMBER(Q257),Q257*N257,"")</ns0:f>
      </ns0:c>
      <ns0:c r="Z257" s="239"/>
    </ns0:row>
    <ns0:row r="258" ht="15.75" customHeight="1">
      <ns0:c r="A258" s="83" t="str">
        <ns0:f>IF(Products!A258="","",Products!A258)</ns0:f>
      </ns0:c>
      <ns0:c r="B258" s="83" t="str">
        <ns0:f>IF(A258="","",Products!B258)</ns0:f>
      </ns0:c>
      <ns0:c r="C258" s="83" t="str">
        <ns0:f>IF(A258="","",Products!C258)</ns0:f>
      </ns0:c>
      <ns0:c r="D258" s="83" t="str">
        <ns0:f>IF(Products!I258="Ready",Products!G258,"")</ns0:f>
      </ns0:c>
      <ns0:c r="E258" s="226"/>
      <ns0:c r="F258" s="227"/>
      <ns0:c r="G258" s="83" t="str">
        <ns0:f>IF(Products!I258="Ready",N(Sales!C258),"")</ns0:f>
      </ns0:c>
      <ns0:c r="H258" s="226"/>
      <ns0:c r="I258" s="226"/>
      <ns0:c r="J258" s="226"/>
      <ns0:c r="K258" s="83" t="str">
        <ns0:f t="shared" si="1">IF(X258&lt;&gt;"Ready","",D258+N(E258)-N(G258)-N(H258)-N(I258)-N(J258))</ns0:f>
      </ns0:c>
      <ns0:c r="L258" s="226"/>
      <ns0:c r="M258" s="83" t="str">
        <ns0:f t="shared" si="2">IF(AND(X258="Ready",ISNUMBER(L258)),L258-K258,"")</ns0:f>
      </ns0:c>
      <ns0:c r="N258" s="85" t="str">
        <ns0:f>IF(X258&lt;&gt;"Ready","",IF(N(E258)&gt;0,(D258*Products!H258+F258)/(D258+E258),Products!H258))</ns0:f>
      </ns0:c>
      <ns0:c r="O258" s="83" t="str">
        <ns0:f>IF(X258="","",IF(X258&lt;&gt;"Ready",X258,IF(NOT(ISNUMBER(Products!E258)),"Set minimum",IF(V258&lt;=Products!E258,"Restock","OK"))))</ns0:f>
      </ns0:c>
      <ns0:c r="P258" s="83" t="str">
        <ns0:f t="shared" si="3"/>
      </ns0:c>
      <ns0:c r="Q258" s="83" t="str">
        <ns0:f>IF(O258&lt;&gt;"Restock","",MAX(0,IF(ISNUMBER(Products!F258),Products!F258,MAX(2*Products!E258,Products!E258+1))-V258))</ns0:f>
      </ns0:c>
      <ns0:c r="R258" s="85" t="str">
        <ns0:f t="shared" si="4"/>
      </ns0:c>
      <ns0:c r="S258" s="85" t="str">
        <ns0:f t="shared" si="5">IF(AND(X258="Ready",ISNUMBER(L258)),L258*N258,"")</ns0:f>
      </ns0:c>
      <ns0:c r="T258" s="85" t="str">
        <ns0:f t="shared" si="6">IF(AND(X258="Ready",ISNUMBER(L258)),MAX(0,-M258)*N258,"")</ns0:f>
      </ns0:c>
      <ns0:c r="U258" s="85" t="str">
        <ns0:f t="shared" si="7"/>
      </ns0:c>
      <ns0:c r="V258" s="83" t="str">
        <ns0:f t="shared" si="8">IF(X258&lt;&gt;"Ready","",IF(ISNUMBER(L258),L258,K258))</ns0:f>
      </ns0:c>
      <ns0:c r="W258" s="85" t="str">
        <ns0:f t="shared" si="9"/>
      </ns0:c>
      <ns0:c r="X258" s="83" t="str">
        <ns0:f>IF(Products!I258="","",IF(Products!I258&lt;&gt;"Ready","Fix Products",IF(COUNTA(E258:F258,H258:J258,L258)&lt;&gt;COUNT(E258:F258,H258:J258,L258),"Numbers only",IF(MIN(E258:F258,H258:J258,L258)&lt;0,"No negatives",IF(AND(N(E258)&gt;0,NOT(ISNUMBER(F258))),"Add purchase total",IF(AND(N(E258)=0,N(F258)&gt;0),"Add received quantity",IF(D258+N(E258)-N(G258)-N(H258)-N(I258)-N(J258)&lt;0,"More out than in stock","Ready")))))))</ns0:f>
      </ns0:c>
      <ns0:c r="Y258" s="85" t="str">
        <ns0:f t="shared" si="10">IF(ISNUMBER(Q258),Q258*N258,"")</ns0:f>
      </ns0:c>
      <ns0:c r="Z258" s="239"/>
    </ns0:row>
    <ns0:row r="259" ht="15.75" customHeight="1">
      <ns0:c r="A259" s="83" t="str">
        <ns0:f>IF(Products!A259="","",Products!A259)</ns0:f>
      </ns0:c>
      <ns0:c r="B259" s="83" t="str">
        <ns0:f>IF(A259="","",Products!B259)</ns0:f>
      </ns0:c>
      <ns0:c r="C259" s="83" t="str">
        <ns0:f>IF(A259="","",Products!C259)</ns0:f>
      </ns0:c>
      <ns0:c r="D259" s="83" t="str">
        <ns0:f>IF(Products!I259="Ready",Products!G259,"")</ns0:f>
      </ns0:c>
      <ns0:c r="E259" s="226"/>
      <ns0:c r="F259" s="227"/>
      <ns0:c r="G259" s="83" t="str">
        <ns0:f>IF(Products!I259="Ready",N(Sales!C259),"")</ns0:f>
      </ns0:c>
      <ns0:c r="H259" s="226"/>
      <ns0:c r="I259" s="226"/>
      <ns0:c r="J259" s="226"/>
      <ns0:c r="K259" s="83" t="str">
        <ns0:f t="shared" si="1">IF(X259&lt;&gt;"Ready","",D259+N(E259)-N(G259)-N(H259)-N(I259)-N(J259))</ns0:f>
      </ns0:c>
      <ns0:c r="L259" s="226"/>
      <ns0:c r="M259" s="83" t="str">
        <ns0:f t="shared" si="2">IF(AND(X259="Ready",ISNUMBER(L259)),L259-K259,"")</ns0:f>
      </ns0:c>
      <ns0:c r="N259" s="85" t="str">
        <ns0:f>IF(X259&lt;&gt;"Ready","",IF(N(E259)&gt;0,(D259*Products!H259+F259)/(D259+E259),Products!H259))</ns0:f>
      </ns0:c>
      <ns0:c r="O259" s="83" t="str">
        <ns0:f>IF(X259="","",IF(X259&lt;&gt;"Ready",X259,IF(NOT(ISNUMBER(Products!E259)),"Set minimum",IF(V259&lt;=Products!E259,"Restock","OK"))))</ns0:f>
      </ns0:c>
      <ns0:c r="P259" s="83" t="str">
        <ns0:f t="shared" si="3"/>
      </ns0:c>
      <ns0:c r="Q259" s="83" t="str">
        <ns0:f>IF(O259&lt;&gt;"Restock","",MAX(0,IF(ISNUMBER(Products!F259),Products!F259,MAX(2*Products!E259,Products!E259+1))-V259))</ns0:f>
      </ns0:c>
      <ns0:c r="R259" s="85" t="str">
        <ns0:f t="shared" si="4"/>
      </ns0:c>
      <ns0:c r="S259" s="85" t="str">
        <ns0:f t="shared" si="5">IF(AND(X259="Ready",ISNUMBER(L259)),L259*N259,"")</ns0:f>
      </ns0:c>
      <ns0:c r="T259" s="85" t="str">
        <ns0:f t="shared" si="6">IF(AND(X259="Ready",ISNUMBER(L259)),MAX(0,-M259)*N259,"")</ns0:f>
      </ns0:c>
      <ns0:c r="U259" s="85" t="str">
        <ns0:f t="shared" si="7"/>
      </ns0:c>
      <ns0:c r="V259" s="83" t="str">
        <ns0:f t="shared" si="8">IF(X259&lt;&gt;"Ready","",IF(ISNUMBER(L259),L259,K259))</ns0:f>
      </ns0:c>
      <ns0:c r="W259" s="85" t="str">
        <ns0:f t="shared" si="9"/>
      </ns0:c>
      <ns0:c r="X259" s="83" t="str">
        <ns0:f>IF(Products!I259="","",IF(Products!I259&lt;&gt;"Ready","Fix Products",IF(COUNTA(E259:F259,H259:J259,L259)&lt;&gt;COUNT(E259:F259,H259:J259,L259),"Numbers only",IF(MIN(E259:F259,H259:J259,L259)&lt;0,"No negatives",IF(AND(N(E259)&gt;0,NOT(ISNUMBER(F259))),"Add purchase total",IF(AND(N(E259)=0,N(F259)&gt;0),"Add received quantity",IF(D259+N(E259)-N(G259)-N(H259)-N(I259)-N(J259)&lt;0,"More out than in stock","Ready")))))))</ns0:f>
      </ns0:c>
      <ns0:c r="Y259" s="85" t="str">
        <ns0:f t="shared" si="10">IF(ISNUMBER(Q259),Q259*N259,"")</ns0:f>
      </ns0:c>
      <ns0:c r="Z259" s="239"/>
    </ns0:row>
    <ns0:row r="260" ht="15.75" customHeight="1">
      <ns0:c r="A260" s="83" t="str">
        <ns0:f>IF(Products!A260="","",Products!A260)</ns0:f>
      </ns0:c>
      <ns0:c r="B260" s="83" t="str">
        <ns0:f>IF(A260="","",Products!B260)</ns0:f>
      </ns0:c>
      <ns0:c r="C260" s="83" t="str">
        <ns0:f>IF(A260="","",Products!C260)</ns0:f>
      </ns0:c>
      <ns0:c r="D260" s="83" t="str">
        <ns0:f>IF(Products!I260="Ready",Products!G260,"")</ns0:f>
      </ns0:c>
      <ns0:c r="E260" s="226"/>
      <ns0:c r="F260" s="227"/>
      <ns0:c r="G260" s="83" t="str">
        <ns0:f>IF(Products!I260="Ready",N(Sales!C260),"")</ns0:f>
      </ns0:c>
      <ns0:c r="H260" s="226"/>
      <ns0:c r="I260" s="226"/>
      <ns0:c r="J260" s="226"/>
      <ns0:c r="K260" s="83" t="str">
        <ns0:f t="shared" si="1">IF(X260&lt;&gt;"Ready","",D260+N(E260)-N(G260)-N(H260)-N(I260)-N(J260))</ns0:f>
      </ns0:c>
      <ns0:c r="L260" s="226"/>
      <ns0:c r="M260" s="83" t="str">
        <ns0:f t="shared" si="2">IF(AND(X260="Ready",ISNUMBER(L260)),L260-K260,"")</ns0:f>
      </ns0:c>
      <ns0:c r="N260" s="85" t="str">
        <ns0:f>IF(X260&lt;&gt;"Ready","",IF(N(E260)&gt;0,(D260*Products!H260+F260)/(D260+E260),Products!H260))</ns0:f>
      </ns0:c>
      <ns0:c r="O260" s="83" t="str">
        <ns0:f>IF(X260="","",IF(X260&lt;&gt;"Ready",X260,IF(NOT(ISNUMBER(Products!E260)),"Set minimum",IF(V260&lt;=Products!E260,"Restock","OK"))))</ns0:f>
      </ns0:c>
      <ns0:c r="P260" s="83" t="str">
        <ns0:f t="shared" si="3"/>
      </ns0:c>
      <ns0:c r="Q260" s="83" t="str">
        <ns0:f>IF(O260&lt;&gt;"Restock","",MAX(0,IF(ISNUMBER(Products!F260),Products!F260,MAX(2*Products!E260,Products!E260+1))-V260))</ns0:f>
      </ns0:c>
      <ns0:c r="R260" s="85" t="str">
        <ns0:f t="shared" si="4"/>
      </ns0:c>
      <ns0:c r="S260" s="85" t="str">
        <ns0:f t="shared" si="5">IF(AND(X260="Ready",ISNUMBER(L260)),L260*N260,"")</ns0:f>
      </ns0:c>
      <ns0:c r="T260" s="85" t="str">
        <ns0:f t="shared" si="6">IF(AND(X260="Ready",ISNUMBER(L260)),MAX(0,-M260)*N260,"")</ns0:f>
      </ns0:c>
      <ns0:c r="U260" s="85" t="str">
        <ns0:f t="shared" si="7"/>
      </ns0:c>
      <ns0:c r="V260" s="83" t="str">
        <ns0:f t="shared" si="8">IF(X260&lt;&gt;"Ready","",IF(ISNUMBER(L260),L260,K260))</ns0:f>
      </ns0:c>
      <ns0:c r="W260" s="85" t="str">
        <ns0:f t="shared" si="9"/>
      </ns0:c>
      <ns0:c r="X260" s="83" t="str">
        <ns0:f>IF(Products!I260="","",IF(Products!I260&lt;&gt;"Ready","Fix Products",IF(COUNTA(E260:F260,H260:J260,L260)&lt;&gt;COUNT(E260:F260,H260:J260,L260),"Numbers only",IF(MIN(E260:F260,H260:J260,L260)&lt;0,"No negatives",IF(AND(N(E260)&gt;0,NOT(ISNUMBER(F260))),"Add purchase total",IF(AND(N(E260)=0,N(F260)&gt;0),"Add received quantity",IF(D260+N(E260)-N(G260)-N(H260)-N(I260)-N(J260)&lt;0,"More out than in stock","Ready")))))))</ns0:f>
      </ns0:c>
      <ns0:c r="Y260" s="85" t="str">
        <ns0:f t="shared" si="10">IF(ISNUMBER(Q260),Q260*N260,"")</ns0:f>
      </ns0:c>
      <ns0:c r="Z260" s="239"/>
    </ns0:row>
    <ns0:row r="261" ht="15.75" customHeight="1">
      <ns0:c r="A261" s="83" t="str">
        <ns0:f>IF(Products!A261="","",Products!A261)</ns0:f>
      </ns0:c>
      <ns0:c r="B261" s="83" t="str">
        <ns0:f>IF(A261="","",Products!B261)</ns0:f>
      </ns0:c>
      <ns0:c r="C261" s="83" t="str">
        <ns0:f>IF(A261="","",Products!C261)</ns0:f>
      </ns0:c>
      <ns0:c r="D261" s="83" t="str">
        <ns0:f>IF(Products!I261="Ready",Products!G261,"")</ns0:f>
      </ns0:c>
      <ns0:c r="E261" s="226"/>
      <ns0:c r="F261" s="227"/>
      <ns0:c r="G261" s="83" t="str">
        <ns0:f>IF(Products!I261="Ready",N(Sales!C261),"")</ns0:f>
      </ns0:c>
      <ns0:c r="H261" s="226"/>
      <ns0:c r="I261" s="226"/>
      <ns0:c r="J261" s="226"/>
      <ns0:c r="K261" s="83" t="str">
        <ns0:f t="shared" si="1">IF(X261&lt;&gt;"Ready","",D261+N(E261)-N(G261)-N(H261)-N(I261)-N(J261))</ns0:f>
      </ns0:c>
      <ns0:c r="L261" s="226"/>
      <ns0:c r="M261" s="83" t="str">
        <ns0:f t="shared" si="2">IF(AND(X261="Ready",ISNUMBER(L261)),L261-K261,"")</ns0:f>
      </ns0:c>
      <ns0:c r="N261" s="85" t="str">
        <ns0:f>IF(X261&lt;&gt;"Ready","",IF(N(E261)&gt;0,(D261*Products!H261+F261)/(D261+E261),Products!H261))</ns0:f>
      </ns0:c>
      <ns0:c r="O261" s="83" t="str">
        <ns0:f>IF(X261="","",IF(X261&lt;&gt;"Ready",X261,IF(NOT(ISNUMBER(Products!E261)),"Set minimum",IF(V261&lt;=Products!E261,"Restock","OK"))))</ns0:f>
      </ns0:c>
      <ns0:c r="P261" s="83" t="str">
        <ns0:f t="shared" si="3"/>
      </ns0:c>
      <ns0:c r="Q261" s="83" t="str">
        <ns0:f>IF(O261&lt;&gt;"Restock","",MAX(0,IF(ISNUMBER(Products!F261),Products!F261,MAX(2*Products!E261,Products!E261+1))-V261))</ns0:f>
      </ns0:c>
      <ns0:c r="R261" s="85" t="str">
        <ns0:f t="shared" si="4"/>
      </ns0:c>
      <ns0:c r="S261" s="85" t="str">
        <ns0:f t="shared" si="5">IF(AND(X261="Ready",ISNUMBER(L261)),L261*N261,"")</ns0:f>
      </ns0:c>
      <ns0:c r="T261" s="85" t="str">
        <ns0:f t="shared" si="6">IF(AND(X261="Ready",ISNUMBER(L261)),MAX(0,-M261)*N261,"")</ns0:f>
      </ns0:c>
      <ns0:c r="U261" s="85" t="str">
        <ns0:f t="shared" si="7"/>
      </ns0:c>
      <ns0:c r="V261" s="83" t="str">
        <ns0:f t="shared" si="8">IF(X261&lt;&gt;"Ready","",IF(ISNUMBER(L261),L261,K261))</ns0:f>
      </ns0:c>
      <ns0:c r="W261" s="85" t="str">
        <ns0:f t="shared" si="9"/>
      </ns0:c>
      <ns0:c r="X261" s="83" t="str">
        <ns0:f>IF(Products!I261="","",IF(Products!I261&lt;&gt;"Ready","Fix Products",IF(COUNTA(E261:F261,H261:J261,L261)&lt;&gt;COUNT(E261:F261,H261:J261,L261),"Numbers only",IF(MIN(E261:F261,H261:J261,L261)&lt;0,"No negatives",IF(AND(N(E261)&gt;0,NOT(ISNUMBER(F261))),"Add purchase total",IF(AND(N(E261)=0,N(F261)&gt;0),"Add received quantity",IF(D261+N(E261)-N(G261)-N(H261)-N(I261)-N(J261)&lt;0,"More out than in stock","Ready")))))))</ns0:f>
      </ns0:c>
      <ns0:c r="Y261" s="85" t="str">
        <ns0:f t="shared" si="10">IF(ISNUMBER(Q261),Q261*N261,"")</ns0:f>
      </ns0:c>
      <ns0:c r="Z261" s="239"/>
    </ns0:row>
    <ns0:row r="262" ht="15.75" customHeight="1">
      <ns0:c r="A262" s="83" t="str">
        <ns0:f>IF(Products!A262="","",Products!A262)</ns0:f>
      </ns0:c>
      <ns0:c r="B262" s="83" t="str">
        <ns0:f>IF(A262="","",Products!B262)</ns0:f>
      </ns0:c>
      <ns0:c r="C262" s="83" t="str">
        <ns0:f>IF(A262="","",Products!C262)</ns0:f>
      </ns0:c>
      <ns0:c r="D262" s="83" t="str">
        <ns0:f>IF(Products!I262="Ready",Products!G262,"")</ns0:f>
      </ns0:c>
      <ns0:c r="E262" s="226"/>
      <ns0:c r="F262" s="227"/>
      <ns0:c r="G262" s="83" t="str">
        <ns0:f>IF(Products!I262="Ready",N(Sales!C262),"")</ns0:f>
      </ns0:c>
      <ns0:c r="H262" s="226"/>
      <ns0:c r="I262" s="226"/>
      <ns0:c r="J262" s="226"/>
      <ns0:c r="K262" s="83" t="str">
        <ns0:f t="shared" si="1">IF(X262&lt;&gt;"Ready","",D262+N(E262)-N(G262)-N(H262)-N(I262)-N(J262))</ns0:f>
      </ns0:c>
      <ns0:c r="L262" s="226"/>
      <ns0:c r="M262" s="83" t="str">
        <ns0:f t="shared" si="2">IF(AND(X262="Ready",ISNUMBER(L262)),L262-K262,"")</ns0:f>
      </ns0:c>
      <ns0:c r="N262" s="85" t="str">
        <ns0:f>IF(X262&lt;&gt;"Ready","",IF(N(E262)&gt;0,(D262*Products!H262+F262)/(D262+E262),Products!H262))</ns0:f>
      </ns0:c>
      <ns0:c r="O262" s="83" t="str">
        <ns0:f>IF(X262="","",IF(X262&lt;&gt;"Ready",X262,IF(NOT(ISNUMBER(Products!E262)),"Set minimum",IF(V262&lt;=Products!E262,"Restock","OK"))))</ns0:f>
      </ns0:c>
      <ns0:c r="P262" s="83" t="str">
        <ns0:f t="shared" si="3"/>
      </ns0:c>
      <ns0:c r="Q262" s="83" t="str">
        <ns0:f>IF(O262&lt;&gt;"Restock","",MAX(0,IF(ISNUMBER(Products!F262),Products!F262,MAX(2*Products!E262,Products!E262+1))-V262))</ns0:f>
      </ns0:c>
      <ns0:c r="R262" s="85" t="str">
        <ns0:f t="shared" si="4"/>
      </ns0:c>
      <ns0:c r="S262" s="85" t="str">
        <ns0:f t="shared" si="5">IF(AND(X262="Ready",ISNUMBER(L262)),L262*N262,"")</ns0:f>
      </ns0:c>
      <ns0:c r="T262" s="85" t="str">
        <ns0:f t="shared" si="6">IF(AND(X262="Ready",ISNUMBER(L262)),MAX(0,-M262)*N262,"")</ns0:f>
      </ns0:c>
      <ns0:c r="U262" s="85" t="str">
        <ns0:f t="shared" si="7"/>
      </ns0:c>
      <ns0:c r="V262" s="83" t="str">
        <ns0:f t="shared" si="8">IF(X262&lt;&gt;"Ready","",IF(ISNUMBER(L262),L262,K262))</ns0:f>
      </ns0:c>
      <ns0:c r="W262" s="85" t="str">
        <ns0:f t="shared" si="9"/>
      </ns0:c>
      <ns0:c r="X262" s="83" t="str">
        <ns0:f>IF(Products!I262="","",IF(Products!I262&lt;&gt;"Ready","Fix Products",IF(COUNTA(E262:F262,H262:J262,L262)&lt;&gt;COUNT(E262:F262,H262:J262,L262),"Numbers only",IF(MIN(E262:F262,H262:J262,L262)&lt;0,"No negatives",IF(AND(N(E262)&gt;0,NOT(ISNUMBER(F262))),"Add purchase total",IF(AND(N(E262)=0,N(F262)&gt;0),"Add received quantity",IF(D262+N(E262)-N(G262)-N(H262)-N(I262)-N(J262)&lt;0,"More out than in stock","Ready")))))))</ns0:f>
      </ns0:c>
      <ns0:c r="Y262" s="85" t="str">
        <ns0:f t="shared" si="10">IF(ISNUMBER(Q262),Q262*N262,"")</ns0:f>
      </ns0:c>
      <ns0:c r="Z262" s="239"/>
    </ns0:row>
    <ns0:row r="263" ht="15.75" customHeight="1">
      <ns0:c r="A263" s="83" t="str">
        <ns0:f>IF(Products!A263="","",Products!A263)</ns0:f>
      </ns0:c>
      <ns0:c r="B263" s="83" t="str">
        <ns0:f>IF(A263="","",Products!B263)</ns0:f>
      </ns0:c>
      <ns0:c r="C263" s="83" t="str">
        <ns0:f>IF(A263="","",Products!C263)</ns0:f>
      </ns0:c>
      <ns0:c r="D263" s="83" t="str">
        <ns0:f>IF(Products!I263="Ready",Products!G263,"")</ns0:f>
      </ns0:c>
      <ns0:c r="E263" s="226"/>
      <ns0:c r="F263" s="227"/>
      <ns0:c r="G263" s="83" t="str">
        <ns0:f>IF(Products!I263="Ready",N(Sales!C263),"")</ns0:f>
      </ns0:c>
      <ns0:c r="H263" s="226"/>
      <ns0:c r="I263" s="226"/>
      <ns0:c r="J263" s="226"/>
      <ns0:c r="K263" s="83" t="str">
        <ns0:f t="shared" si="1">IF(X263&lt;&gt;"Ready","",D263+N(E263)-N(G263)-N(H263)-N(I263)-N(J263))</ns0:f>
      </ns0:c>
      <ns0:c r="L263" s="226"/>
      <ns0:c r="M263" s="83" t="str">
        <ns0:f t="shared" si="2">IF(AND(X263="Ready",ISNUMBER(L263)),L263-K263,"")</ns0:f>
      </ns0:c>
      <ns0:c r="N263" s="85" t="str">
        <ns0:f>IF(X263&lt;&gt;"Ready","",IF(N(E263)&gt;0,(D263*Products!H263+F263)/(D263+E263),Products!H263))</ns0:f>
      </ns0:c>
      <ns0:c r="O263" s="83" t="str">
        <ns0:f>IF(X263="","",IF(X263&lt;&gt;"Ready",X263,IF(NOT(ISNUMBER(Products!E263)),"Set minimum",IF(V263&lt;=Products!E263,"Restock","OK"))))</ns0:f>
      </ns0:c>
      <ns0:c r="P263" s="83" t="str">
        <ns0:f t="shared" si="3"/>
      </ns0:c>
      <ns0:c r="Q263" s="83" t="str">
        <ns0:f>IF(O263&lt;&gt;"Restock","",MAX(0,IF(ISNUMBER(Products!F263),Products!F263,MAX(2*Products!E263,Products!E263+1))-V263))</ns0:f>
      </ns0:c>
      <ns0:c r="R263" s="85" t="str">
        <ns0:f t="shared" si="4"/>
      </ns0:c>
      <ns0:c r="S263" s="85" t="str">
        <ns0:f t="shared" si="5">IF(AND(X263="Ready",ISNUMBER(L263)),L263*N263,"")</ns0:f>
      </ns0:c>
      <ns0:c r="T263" s="85" t="str">
        <ns0:f t="shared" si="6">IF(AND(X263="Ready",ISNUMBER(L263)),MAX(0,-M263)*N263,"")</ns0:f>
      </ns0:c>
      <ns0:c r="U263" s="85" t="str">
        <ns0:f t="shared" si="7"/>
      </ns0:c>
      <ns0:c r="V263" s="83" t="str">
        <ns0:f t="shared" si="8">IF(X263&lt;&gt;"Ready","",IF(ISNUMBER(L263),L263,K263))</ns0:f>
      </ns0:c>
      <ns0:c r="W263" s="85" t="str">
        <ns0:f t="shared" si="9"/>
      </ns0:c>
      <ns0:c r="X263" s="83" t="str">
        <ns0:f>IF(Products!I263="","",IF(Products!I263&lt;&gt;"Ready","Fix Products",IF(COUNTA(E263:F263,H263:J263,L263)&lt;&gt;COUNT(E263:F263,H263:J263,L263),"Numbers only",IF(MIN(E263:F263,H263:J263,L263)&lt;0,"No negatives",IF(AND(N(E263)&gt;0,NOT(ISNUMBER(F263))),"Add purchase total",IF(AND(N(E263)=0,N(F263)&gt;0),"Add received quantity",IF(D263+N(E263)-N(G263)-N(H263)-N(I263)-N(J263)&lt;0,"More out than in stock","Ready")))))))</ns0:f>
      </ns0:c>
      <ns0:c r="Y263" s="85" t="str">
        <ns0:f t="shared" si="10">IF(ISNUMBER(Q263),Q263*N263,"")</ns0:f>
      </ns0:c>
      <ns0:c r="Z263" s="239"/>
    </ns0:row>
    <ns0:row r="264" ht="15.75" customHeight="1">
      <ns0:c r="A264" s="83" t="str">
        <ns0:f>IF(Products!A264="","",Products!A264)</ns0:f>
      </ns0:c>
      <ns0:c r="B264" s="83" t="str">
        <ns0:f>IF(A264="","",Products!B264)</ns0:f>
      </ns0:c>
      <ns0:c r="C264" s="83" t="str">
        <ns0:f>IF(A264="","",Products!C264)</ns0:f>
      </ns0:c>
      <ns0:c r="D264" s="83" t="str">
        <ns0:f>IF(Products!I264="Ready",Products!G264,"")</ns0:f>
      </ns0:c>
      <ns0:c r="E264" s="226"/>
      <ns0:c r="F264" s="227"/>
      <ns0:c r="G264" s="83" t="str">
        <ns0:f>IF(Products!I264="Ready",N(Sales!C264),"")</ns0:f>
      </ns0:c>
      <ns0:c r="H264" s="226"/>
      <ns0:c r="I264" s="226"/>
      <ns0:c r="J264" s="226"/>
      <ns0:c r="K264" s="83" t="str">
        <ns0:f t="shared" si="1">IF(X264&lt;&gt;"Ready","",D264+N(E264)-N(G264)-N(H264)-N(I264)-N(J264))</ns0:f>
      </ns0:c>
      <ns0:c r="L264" s="226"/>
      <ns0:c r="M264" s="83" t="str">
        <ns0:f t="shared" si="2">IF(AND(X264="Ready",ISNUMBER(L264)),L264-K264,"")</ns0:f>
      </ns0:c>
      <ns0:c r="N264" s="85" t="str">
        <ns0:f>IF(X264&lt;&gt;"Ready","",IF(N(E264)&gt;0,(D264*Products!H264+F264)/(D264+E264),Products!H264))</ns0:f>
      </ns0:c>
      <ns0:c r="O264" s="83" t="str">
        <ns0:f>IF(X264="","",IF(X264&lt;&gt;"Ready",X264,IF(NOT(ISNUMBER(Products!E264)),"Set minimum",IF(V264&lt;=Products!E264,"Restock","OK"))))</ns0:f>
      </ns0:c>
      <ns0:c r="P264" s="83" t="str">
        <ns0:f t="shared" si="3"/>
      </ns0:c>
      <ns0:c r="Q264" s="83" t="str">
        <ns0:f>IF(O264&lt;&gt;"Restock","",MAX(0,IF(ISNUMBER(Products!F264),Products!F264,MAX(2*Products!E264,Products!E264+1))-V264))</ns0:f>
      </ns0:c>
      <ns0:c r="R264" s="85" t="str">
        <ns0:f t="shared" si="4"/>
      </ns0:c>
      <ns0:c r="S264" s="85" t="str">
        <ns0:f t="shared" si="5">IF(AND(X264="Ready",ISNUMBER(L264)),L264*N264,"")</ns0:f>
      </ns0:c>
      <ns0:c r="T264" s="85" t="str">
        <ns0:f t="shared" si="6">IF(AND(X264="Ready",ISNUMBER(L264)),MAX(0,-M264)*N264,"")</ns0:f>
      </ns0:c>
      <ns0:c r="U264" s="85" t="str">
        <ns0:f t="shared" si="7"/>
      </ns0:c>
      <ns0:c r="V264" s="83" t="str">
        <ns0:f t="shared" si="8">IF(X264&lt;&gt;"Ready","",IF(ISNUMBER(L264),L264,K264))</ns0:f>
      </ns0:c>
      <ns0:c r="W264" s="85" t="str">
        <ns0:f t="shared" si="9"/>
      </ns0:c>
      <ns0:c r="X264" s="83" t="str">
        <ns0:f>IF(Products!I264="","",IF(Products!I264&lt;&gt;"Ready","Fix Products",IF(COUNTA(E264:F264,H264:J264,L264)&lt;&gt;COUNT(E264:F264,H264:J264,L264),"Numbers only",IF(MIN(E264:F264,H264:J264,L264)&lt;0,"No negatives",IF(AND(N(E264)&gt;0,NOT(ISNUMBER(F264))),"Add purchase total",IF(AND(N(E264)=0,N(F264)&gt;0),"Add received quantity",IF(D264+N(E264)-N(G264)-N(H264)-N(I264)-N(J264)&lt;0,"More out than in stock","Ready")))))))</ns0:f>
      </ns0:c>
      <ns0:c r="Y264" s="85" t="str">
        <ns0:f t="shared" si="10">IF(ISNUMBER(Q264),Q264*N264,"")</ns0:f>
      </ns0:c>
      <ns0:c r="Z264" s="239"/>
    </ns0:row>
    <ns0:row r="265" ht="15.75" customHeight="1">
      <ns0:c r="A265" s="83" t="str">
        <ns0:f>IF(Products!A265="","",Products!A265)</ns0:f>
      </ns0:c>
      <ns0:c r="B265" s="83" t="str">
        <ns0:f>IF(A265="","",Products!B265)</ns0:f>
      </ns0:c>
      <ns0:c r="C265" s="83" t="str">
        <ns0:f>IF(A265="","",Products!C265)</ns0:f>
      </ns0:c>
      <ns0:c r="D265" s="83" t="str">
        <ns0:f>IF(Products!I265="Ready",Products!G265,"")</ns0:f>
      </ns0:c>
      <ns0:c r="E265" s="226"/>
      <ns0:c r="F265" s="227"/>
      <ns0:c r="G265" s="83" t="str">
        <ns0:f>IF(Products!I265="Ready",N(Sales!C265),"")</ns0:f>
      </ns0:c>
      <ns0:c r="H265" s="226"/>
      <ns0:c r="I265" s="226"/>
      <ns0:c r="J265" s="226"/>
      <ns0:c r="K265" s="83" t="str">
        <ns0:f t="shared" si="1">IF(X265&lt;&gt;"Ready","",D265+N(E265)-N(G265)-N(H265)-N(I265)-N(J265))</ns0:f>
      </ns0:c>
      <ns0:c r="L265" s="226"/>
      <ns0:c r="M265" s="83" t="str">
        <ns0:f t="shared" si="2">IF(AND(X265="Ready",ISNUMBER(L265)),L265-K265,"")</ns0:f>
      </ns0:c>
      <ns0:c r="N265" s="85" t="str">
        <ns0:f>IF(X265&lt;&gt;"Ready","",IF(N(E265)&gt;0,(D265*Products!H265+F265)/(D265+E265),Products!H265))</ns0:f>
      </ns0:c>
      <ns0:c r="O265" s="83" t="str">
        <ns0:f>IF(X265="","",IF(X265&lt;&gt;"Ready",X265,IF(NOT(ISNUMBER(Products!E265)),"Set minimum",IF(V265&lt;=Products!E265,"Restock","OK"))))</ns0:f>
      </ns0:c>
      <ns0:c r="P265" s="83" t="str">
        <ns0:f t="shared" si="3"/>
      </ns0:c>
      <ns0:c r="Q265" s="83" t="str">
        <ns0:f>IF(O265&lt;&gt;"Restock","",MAX(0,IF(ISNUMBER(Products!F265),Products!F265,MAX(2*Products!E265,Products!E265+1))-V265))</ns0:f>
      </ns0:c>
      <ns0:c r="R265" s="85" t="str">
        <ns0:f t="shared" si="4"/>
      </ns0:c>
      <ns0:c r="S265" s="85" t="str">
        <ns0:f t="shared" si="5">IF(AND(X265="Ready",ISNUMBER(L265)),L265*N265,"")</ns0:f>
      </ns0:c>
      <ns0:c r="T265" s="85" t="str">
        <ns0:f t="shared" si="6">IF(AND(X265="Ready",ISNUMBER(L265)),MAX(0,-M265)*N265,"")</ns0:f>
      </ns0:c>
      <ns0:c r="U265" s="85" t="str">
        <ns0:f t="shared" si="7"/>
      </ns0:c>
      <ns0:c r="V265" s="83" t="str">
        <ns0:f t="shared" si="8">IF(X265&lt;&gt;"Ready","",IF(ISNUMBER(L265),L265,K265))</ns0:f>
      </ns0:c>
      <ns0:c r="W265" s="85" t="str">
        <ns0:f t="shared" si="9"/>
      </ns0:c>
      <ns0:c r="X265" s="83" t="str">
        <ns0:f>IF(Products!I265="","",IF(Products!I265&lt;&gt;"Ready","Fix Products",IF(COUNTA(E265:F265,H265:J265,L265)&lt;&gt;COUNT(E265:F265,H265:J265,L265),"Numbers only",IF(MIN(E265:F265,H265:J265,L265)&lt;0,"No negatives",IF(AND(N(E265)&gt;0,NOT(ISNUMBER(F265))),"Add purchase total",IF(AND(N(E265)=0,N(F265)&gt;0),"Add received quantity",IF(D265+N(E265)-N(G265)-N(H265)-N(I265)-N(J265)&lt;0,"More out than in stock","Ready")))))))</ns0:f>
      </ns0:c>
      <ns0:c r="Y265" s="85" t="str">
        <ns0:f t="shared" si="10">IF(ISNUMBER(Q265),Q265*N265,"")</ns0:f>
      </ns0:c>
      <ns0:c r="Z265" s="239"/>
    </ns0:row>
    <ns0:row r="266" ht="15.75" customHeight="1">
      <ns0:c r="A266" s="83" t="str">
        <ns0:f>IF(Products!A266="","",Products!A266)</ns0:f>
      </ns0:c>
      <ns0:c r="B266" s="83" t="str">
        <ns0:f>IF(A266="","",Products!B266)</ns0:f>
      </ns0:c>
      <ns0:c r="C266" s="83" t="str">
        <ns0:f>IF(A266="","",Products!C266)</ns0:f>
      </ns0:c>
      <ns0:c r="D266" s="83" t="str">
        <ns0:f>IF(Products!I266="Ready",Products!G266,"")</ns0:f>
      </ns0:c>
      <ns0:c r="E266" s="226"/>
      <ns0:c r="F266" s="227"/>
      <ns0:c r="G266" s="83" t="str">
        <ns0:f>IF(Products!I266="Ready",N(Sales!C266),"")</ns0:f>
      </ns0:c>
      <ns0:c r="H266" s="226"/>
      <ns0:c r="I266" s="226"/>
      <ns0:c r="J266" s="226"/>
      <ns0:c r="K266" s="83" t="str">
        <ns0:f t="shared" si="1">IF(X266&lt;&gt;"Ready","",D266+N(E266)-N(G266)-N(H266)-N(I266)-N(J266))</ns0:f>
      </ns0:c>
      <ns0:c r="L266" s="226"/>
      <ns0:c r="M266" s="83" t="str">
        <ns0:f t="shared" si="2">IF(AND(X266="Ready",ISNUMBER(L266)),L266-K266,"")</ns0:f>
      </ns0:c>
      <ns0:c r="N266" s="85" t="str">
        <ns0:f>IF(X266&lt;&gt;"Ready","",IF(N(E266)&gt;0,(D266*Products!H266+F266)/(D266+E266),Products!H266))</ns0:f>
      </ns0:c>
      <ns0:c r="O266" s="83" t="str">
        <ns0:f>IF(X266="","",IF(X266&lt;&gt;"Ready",X266,IF(NOT(ISNUMBER(Products!E266)),"Set minimum",IF(V266&lt;=Products!E266,"Restock","OK"))))</ns0:f>
      </ns0:c>
      <ns0:c r="P266" s="83" t="str">
        <ns0:f t="shared" si="3"/>
      </ns0:c>
      <ns0:c r="Q266" s="83" t="str">
        <ns0:f>IF(O266&lt;&gt;"Restock","",MAX(0,IF(ISNUMBER(Products!F266),Products!F266,MAX(2*Products!E266,Products!E266+1))-V266))</ns0:f>
      </ns0:c>
      <ns0:c r="R266" s="85" t="str">
        <ns0:f t="shared" si="4"/>
      </ns0:c>
      <ns0:c r="S266" s="85" t="str">
        <ns0:f t="shared" si="5">IF(AND(X266="Ready",ISNUMBER(L266)),L266*N266,"")</ns0:f>
      </ns0:c>
      <ns0:c r="T266" s="85" t="str">
        <ns0:f t="shared" si="6">IF(AND(X266="Ready",ISNUMBER(L266)),MAX(0,-M266)*N266,"")</ns0:f>
      </ns0:c>
      <ns0:c r="U266" s="85" t="str">
        <ns0:f t="shared" si="7"/>
      </ns0:c>
      <ns0:c r="V266" s="83" t="str">
        <ns0:f t="shared" si="8">IF(X266&lt;&gt;"Ready","",IF(ISNUMBER(L266),L266,K266))</ns0:f>
      </ns0:c>
      <ns0:c r="W266" s="85" t="str">
        <ns0:f t="shared" si="9"/>
      </ns0:c>
      <ns0:c r="X266" s="83" t="str">
        <ns0:f>IF(Products!I266="","",IF(Products!I266&lt;&gt;"Ready","Fix Products",IF(COUNTA(E266:F266,H266:J266,L266)&lt;&gt;COUNT(E266:F266,H266:J266,L266),"Numbers only",IF(MIN(E266:F266,H266:J266,L266)&lt;0,"No negatives",IF(AND(N(E266)&gt;0,NOT(ISNUMBER(F266))),"Add purchase total",IF(AND(N(E266)=0,N(F266)&gt;0),"Add received quantity",IF(D266+N(E266)-N(G266)-N(H266)-N(I266)-N(J266)&lt;0,"More out than in stock","Ready")))))))</ns0:f>
      </ns0:c>
      <ns0:c r="Y266" s="85" t="str">
        <ns0:f t="shared" si="10">IF(ISNUMBER(Q266),Q266*N266,"")</ns0:f>
      </ns0:c>
      <ns0:c r="Z266" s="239"/>
    </ns0:row>
    <ns0:row r="267" ht="15.75" customHeight="1">
      <ns0:c r="A267" s="83" t="str">
        <ns0:f>IF(Products!A267="","",Products!A267)</ns0:f>
      </ns0:c>
      <ns0:c r="B267" s="83" t="str">
        <ns0:f>IF(A267="","",Products!B267)</ns0:f>
      </ns0:c>
      <ns0:c r="C267" s="83" t="str">
        <ns0:f>IF(A267="","",Products!C267)</ns0:f>
      </ns0:c>
      <ns0:c r="D267" s="83" t="str">
        <ns0:f>IF(Products!I267="Ready",Products!G267,"")</ns0:f>
      </ns0:c>
      <ns0:c r="E267" s="226"/>
      <ns0:c r="F267" s="227"/>
      <ns0:c r="G267" s="83" t="str">
        <ns0:f>IF(Products!I267="Ready",N(Sales!C267),"")</ns0:f>
      </ns0:c>
      <ns0:c r="H267" s="226"/>
      <ns0:c r="I267" s="226"/>
      <ns0:c r="J267" s="226"/>
      <ns0:c r="K267" s="83" t="str">
        <ns0:f t="shared" si="1">IF(X267&lt;&gt;"Ready","",D267+N(E267)-N(G267)-N(H267)-N(I267)-N(J267))</ns0:f>
      </ns0:c>
      <ns0:c r="L267" s="226"/>
      <ns0:c r="M267" s="83" t="str">
        <ns0:f t="shared" si="2">IF(AND(X267="Ready",ISNUMBER(L267)),L267-K267,"")</ns0:f>
      </ns0:c>
      <ns0:c r="N267" s="85" t="str">
        <ns0:f>IF(X267&lt;&gt;"Ready","",IF(N(E267)&gt;0,(D267*Products!H267+F267)/(D267+E267),Products!H267))</ns0:f>
      </ns0:c>
      <ns0:c r="O267" s="83" t="str">
        <ns0:f>IF(X267="","",IF(X267&lt;&gt;"Ready",X267,IF(NOT(ISNUMBER(Products!E267)),"Set minimum",IF(V267&lt;=Products!E267,"Restock","OK"))))</ns0:f>
      </ns0:c>
      <ns0:c r="P267" s="83" t="str">
        <ns0:f t="shared" si="3"/>
      </ns0:c>
      <ns0:c r="Q267" s="83" t="str">
        <ns0:f>IF(O267&lt;&gt;"Restock","",MAX(0,IF(ISNUMBER(Products!F267),Products!F267,MAX(2*Products!E267,Products!E267+1))-V267))</ns0:f>
      </ns0:c>
      <ns0:c r="R267" s="85" t="str">
        <ns0:f t="shared" si="4"/>
      </ns0:c>
      <ns0:c r="S267" s="85" t="str">
        <ns0:f t="shared" si="5">IF(AND(X267="Ready",ISNUMBER(L267)),L267*N267,"")</ns0:f>
      </ns0:c>
      <ns0:c r="T267" s="85" t="str">
        <ns0:f t="shared" si="6">IF(AND(X267="Ready",ISNUMBER(L267)),MAX(0,-M267)*N267,"")</ns0:f>
      </ns0:c>
      <ns0:c r="U267" s="85" t="str">
        <ns0:f t="shared" si="7"/>
      </ns0:c>
      <ns0:c r="V267" s="83" t="str">
        <ns0:f t="shared" si="8">IF(X267&lt;&gt;"Ready","",IF(ISNUMBER(L267),L267,K267))</ns0:f>
      </ns0:c>
      <ns0:c r="W267" s="85" t="str">
        <ns0:f t="shared" si="9"/>
      </ns0:c>
      <ns0:c r="X267" s="83" t="str">
        <ns0:f>IF(Products!I267="","",IF(Products!I267&lt;&gt;"Ready","Fix Products",IF(COUNTA(E267:F267,H267:J267,L267)&lt;&gt;COUNT(E267:F267,H267:J267,L267),"Numbers only",IF(MIN(E267:F267,H267:J267,L267)&lt;0,"No negatives",IF(AND(N(E267)&gt;0,NOT(ISNUMBER(F267))),"Add purchase total",IF(AND(N(E267)=0,N(F267)&gt;0),"Add received quantity",IF(D267+N(E267)-N(G267)-N(H267)-N(I267)-N(J267)&lt;0,"More out than in stock","Ready")))))))</ns0:f>
      </ns0:c>
      <ns0:c r="Y267" s="85" t="str">
        <ns0:f t="shared" si="10">IF(ISNUMBER(Q267),Q267*N267,"")</ns0:f>
      </ns0:c>
      <ns0:c r="Z267" s="239"/>
    </ns0:row>
    <ns0:row r="268" ht="15.75" customHeight="1">
      <ns0:c r="A268" s="83" t="str">
        <ns0:f>IF(Products!A268="","",Products!A268)</ns0:f>
      </ns0:c>
      <ns0:c r="B268" s="83" t="str">
        <ns0:f>IF(A268="","",Products!B268)</ns0:f>
      </ns0:c>
      <ns0:c r="C268" s="83" t="str">
        <ns0:f>IF(A268="","",Products!C268)</ns0:f>
      </ns0:c>
      <ns0:c r="D268" s="83" t="str">
        <ns0:f>IF(Products!I268="Ready",Products!G268,"")</ns0:f>
      </ns0:c>
      <ns0:c r="E268" s="226"/>
      <ns0:c r="F268" s="227"/>
      <ns0:c r="G268" s="83" t="str">
        <ns0:f>IF(Products!I268="Ready",N(Sales!C268),"")</ns0:f>
      </ns0:c>
      <ns0:c r="H268" s="226"/>
      <ns0:c r="I268" s="226"/>
      <ns0:c r="J268" s="226"/>
      <ns0:c r="K268" s="83" t="str">
        <ns0:f t="shared" si="1">IF(X268&lt;&gt;"Ready","",D268+N(E268)-N(G268)-N(H268)-N(I268)-N(J268))</ns0:f>
      </ns0:c>
      <ns0:c r="L268" s="226"/>
      <ns0:c r="M268" s="83" t="str">
        <ns0:f t="shared" si="2">IF(AND(X268="Ready",ISNUMBER(L268)),L268-K268,"")</ns0:f>
      </ns0:c>
      <ns0:c r="N268" s="85" t="str">
        <ns0:f>IF(X268&lt;&gt;"Ready","",IF(N(E268)&gt;0,(D268*Products!H268+F268)/(D268+E268),Products!H268))</ns0:f>
      </ns0:c>
      <ns0:c r="O268" s="83" t="str">
        <ns0:f>IF(X268="","",IF(X268&lt;&gt;"Ready",X268,IF(NOT(ISNUMBER(Products!E268)),"Set minimum",IF(V268&lt;=Products!E268,"Restock","OK"))))</ns0:f>
      </ns0:c>
      <ns0:c r="P268" s="83" t="str">
        <ns0:f t="shared" si="3"/>
      </ns0:c>
      <ns0:c r="Q268" s="83" t="str">
        <ns0:f>IF(O268&lt;&gt;"Restock","",MAX(0,IF(ISNUMBER(Products!F268),Products!F268,MAX(2*Products!E268,Products!E268+1))-V268))</ns0:f>
      </ns0:c>
      <ns0:c r="R268" s="85" t="str">
        <ns0:f t="shared" si="4"/>
      </ns0:c>
      <ns0:c r="S268" s="85" t="str">
        <ns0:f t="shared" si="5">IF(AND(X268="Ready",ISNUMBER(L268)),L268*N268,"")</ns0:f>
      </ns0:c>
      <ns0:c r="T268" s="85" t="str">
        <ns0:f t="shared" si="6">IF(AND(X268="Ready",ISNUMBER(L268)),MAX(0,-M268)*N268,"")</ns0:f>
      </ns0:c>
      <ns0:c r="U268" s="85" t="str">
        <ns0:f t="shared" si="7"/>
      </ns0:c>
      <ns0:c r="V268" s="83" t="str">
        <ns0:f t="shared" si="8">IF(X268&lt;&gt;"Ready","",IF(ISNUMBER(L268),L268,K268))</ns0:f>
      </ns0:c>
      <ns0:c r="W268" s="85" t="str">
        <ns0:f t="shared" si="9"/>
      </ns0:c>
      <ns0:c r="X268" s="83" t="str">
        <ns0:f>IF(Products!I268="","",IF(Products!I268&lt;&gt;"Ready","Fix Products",IF(COUNTA(E268:F268,H268:J268,L268)&lt;&gt;COUNT(E268:F268,H268:J268,L268),"Numbers only",IF(MIN(E268:F268,H268:J268,L268)&lt;0,"No negatives",IF(AND(N(E268)&gt;0,NOT(ISNUMBER(F268))),"Add purchase total",IF(AND(N(E268)=0,N(F268)&gt;0),"Add received quantity",IF(D268+N(E268)-N(G268)-N(H268)-N(I268)-N(J268)&lt;0,"More out than in stock","Ready")))))))</ns0:f>
      </ns0:c>
      <ns0:c r="Y268" s="85" t="str">
        <ns0:f t="shared" si="10">IF(ISNUMBER(Q268),Q268*N268,"")</ns0:f>
      </ns0:c>
      <ns0:c r="Z268" s="239"/>
    </ns0:row>
    <ns0:row r="269" ht="15.75" customHeight="1">
      <ns0:c r="A269" s="83" t="str">
        <ns0:f>IF(Products!A269="","",Products!A269)</ns0:f>
      </ns0:c>
      <ns0:c r="B269" s="83" t="str">
        <ns0:f>IF(A269="","",Products!B269)</ns0:f>
      </ns0:c>
      <ns0:c r="C269" s="83" t="str">
        <ns0:f>IF(A269="","",Products!C269)</ns0:f>
      </ns0:c>
      <ns0:c r="D269" s="83" t="str">
        <ns0:f>IF(Products!I269="Ready",Products!G269,"")</ns0:f>
      </ns0:c>
      <ns0:c r="E269" s="226"/>
      <ns0:c r="F269" s="227"/>
      <ns0:c r="G269" s="83" t="str">
        <ns0:f>IF(Products!I269="Ready",N(Sales!C269),"")</ns0:f>
      </ns0:c>
      <ns0:c r="H269" s="226"/>
      <ns0:c r="I269" s="226"/>
      <ns0:c r="J269" s="226"/>
      <ns0:c r="K269" s="83" t="str">
        <ns0:f t="shared" si="1">IF(X269&lt;&gt;"Ready","",D269+N(E269)-N(G269)-N(H269)-N(I269)-N(J269))</ns0:f>
      </ns0:c>
      <ns0:c r="L269" s="226"/>
      <ns0:c r="M269" s="83" t="str">
        <ns0:f t="shared" si="2">IF(AND(X269="Ready",ISNUMBER(L269)),L269-K269,"")</ns0:f>
      </ns0:c>
      <ns0:c r="N269" s="85" t="str">
        <ns0:f>IF(X269&lt;&gt;"Ready","",IF(N(E269)&gt;0,(D269*Products!H269+F269)/(D269+E269),Products!H269))</ns0:f>
      </ns0:c>
      <ns0:c r="O269" s="83" t="str">
        <ns0:f>IF(X269="","",IF(X269&lt;&gt;"Ready",X269,IF(NOT(ISNUMBER(Products!E269)),"Set minimum",IF(V269&lt;=Products!E269,"Restock","OK"))))</ns0:f>
      </ns0:c>
      <ns0:c r="P269" s="83" t="str">
        <ns0:f t="shared" si="3"/>
      </ns0:c>
      <ns0:c r="Q269" s="83" t="str">
        <ns0:f>IF(O269&lt;&gt;"Restock","",MAX(0,IF(ISNUMBER(Products!F269),Products!F269,MAX(2*Products!E269,Products!E269+1))-V269))</ns0:f>
      </ns0:c>
      <ns0:c r="R269" s="85" t="str">
        <ns0:f t="shared" si="4"/>
      </ns0:c>
      <ns0:c r="S269" s="85" t="str">
        <ns0:f t="shared" si="5">IF(AND(X269="Ready",ISNUMBER(L269)),L269*N269,"")</ns0:f>
      </ns0:c>
      <ns0:c r="T269" s="85" t="str">
        <ns0:f t="shared" si="6">IF(AND(X269="Ready",ISNUMBER(L269)),MAX(0,-M269)*N269,"")</ns0:f>
      </ns0:c>
      <ns0:c r="U269" s="85" t="str">
        <ns0:f t="shared" si="7"/>
      </ns0:c>
      <ns0:c r="V269" s="83" t="str">
        <ns0:f t="shared" si="8">IF(X269&lt;&gt;"Ready","",IF(ISNUMBER(L269),L269,K269))</ns0:f>
      </ns0:c>
      <ns0:c r="W269" s="85" t="str">
        <ns0:f t="shared" si="9"/>
      </ns0:c>
      <ns0:c r="X269" s="83" t="str">
        <ns0:f>IF(Products!I269="","",IF(Products!I269&lt;&gt;"Ready","Fix Products",IF(COUNTA(E269:F269,H269:J269,L269)&lt;&gt;COUNT(E269:F269,H269:J269,L269),"Numbers only",IF(MIN(E269:F269,H269:J269,L269)&lt;0,"No negatives",IF(AND(N(E269)&gt;0,NOT(ISNUMBER(F269))),"Add purchase total",IF(AND(N(E269)=0,N(F269)&gt;0),"Add received quantity",IF(D269+N(E269)-N(G269)-N(H269)-N(I269)-N(J269)&lt;0,"More out than in stock","Ready")))))))</ns0:f>
      </ns0:c>
      <ns0:c r="Y269" s="85" t="str">
        <ns0:f t="shared" si="10">IF(ISNUMBER(Q269),Q269*N269,"")</ns0:f>
      </ns0:c>
      <ns0:c r="Z269" s="239"/>
    </ns0:row>
    <ns0:row r="270" ht="15.75" customHeight="1">
      <ns0:c r="A270" s="83" t="str">
        <ns0:f>IF(Products!A270="","",Products!A270)</ns0:f>
      </ns0:c>
      <ns0:c r="B270" s="83" t="str">
        <ns0:f>IF(A270="","",Products!B270)</ns0:f>
      </ns0:c>
      <ns0:c r="C270" s="83" t="str">
        <ns0:f>IF(A270="","",Products!C270)</ns0:f>
      </ns0:c>
      <ns0:c r="D270" s="83" t="str">
        <ns0:f>IF(Products!I270="Ready",Products!G270,"")</ns0:f>
      </ns0:c>
      <ns0:c r="E270" s="226"/>
      <ns0:c r="F270" s="227"/>
      <ns0:c r="G270" s="83" t="str">
        <ns0:f>IF(Products!I270="Ready",N(Sales!C270),"")</ns0:f>
      </ns0:c>
      <ns0:c r="H270" s="226"/>
      <ns0:c r="I270" s="226"/>
      <ns0:c r="J270" s="226"/>
      <ns0:c r="K270" s="83" t="str">
        <ns0:f t="shared" si="1">IF(X270&lt;&gt;"Ready","",D270+N(E270)-N(G270)-N(H270)-N(I270)-N(J270))</ns0:f>
      </ns0:c>
      <ns0:c r="L270" s="226"/>
      <ns0:c r="M270" s="83" t="str">
        <ns0:f t="shared" si="2">IF(AND(X270="Ready",ISNUMBER(L270)),L270-K270,"")</ns0:f>
      </ns0:c>
      <ns0:c r="N270" s="85" t="str">
        <ns0:f>IF(X270&lt;&gt;"Ready","",IF(N(E270)&gt;0,(D270*Products!H270+F270)/(D270+E270),Products!H270))</ns0:f>
      </ns0:c>
      <ns0:c r="O270" s="83" t="str">
        <ns0:f>IF(X270="","",IF(X270&lt;&gt;"Ready",X270,IF(NOT(ISNUMBER(Products!E270)),"Set minimum",IF(V270&lt;=Products!E270,"Restock","OK"))))</ns0:f>
      </ns0:c>
      <ns0:c r="P270" s="83" t="str">
        <ns0:f t="shared" si="3"/>
      </ns0:c>
      <ns0:c r="Q270" s="83" t="str">
        <ns0:f>IF(O270&lt;&gt;"Restock","",MAX(0,IF(ISNUMBER(Products!F270),Products!F270,MAX(2*Products!E270,Products!E270+1))-V270))</ns0:f>
      </ns0:c>
      <ns0:c r="R270" s="85" t="str">
        <ns0:f t="shared" si="4"/>
      </ns0:c>
      <ns0:c r="S270" s="85" t="str">
        <ns0:f t="shared" si="5">IF(AND(X270="Ready",ISNUMBER(L270)),L270*N270,"")</ns0:f>
      </ns0:c>
      <ns0:c r="T270" s="85" t="str">
        <ns0:f t="shared" si="6">IF(AND(X270="Ready",ISNUMBER(L270)),MAX(0,-M270)*N270,"")</ns0:f>
      </ns0:c>
      <ns0:c r="U270" s="85" t="str">
        <ns0:f t="shared" si="7"/>
      </ns0:c>
      <ns0:c r="V270" s="83" t="str">
        <ns0:f t="shared" si="8">IF(X270&lt;&gt;"Ready","",IF(ISNUMBER(L270),L270,K270))</ns0:f>
      </ns0:c>
      <ns0:c r="W270" s="85" t="str">
        <ns0:f t="shared" si="9"/>
      </ns0:c>
      <ns0:c r="X270" s="83" t="str">
        <ns0:f>IF(Products!I270="","",IF(Products!I270&lt;&gt;"Ready","Fix Products",IF(COUNTA(E270:F270,H270:J270,L270)&lt;&gt;COUNT(E270:F270,H270:J270,L270),"Numbers only",IF(MIN(E270:F270,H270:J270,L270)&lt;0,"No negatives",IF(AND(N(E270)&gt;0,NOT(ISNUMBER(F270))),"Add purchase total",IF(AND(N(E270)=0,N(F270)&gt;0),"Add received quantity",IF(D270+N(E270)-N(G270)-N(H270)-N(I270)-N(J270)&lt;0,"More out than in stock","Ready")))))))</ns0:f>
      </ns0:c>
      <ns0:c r="Y270" s="85" t="str">
        <ns0:f t="shared" si="10">IF(ISNUMBER(Q270),Q270*N270,"")</ns0:f>
      </ns0:c>
      <ns0:c r="Z270" s="239"/>
    </ns0:row>
    <ns0:row r="271" ht="15.75" customHeight="1">
      <ns0:c r="A271" s="83" t="str">
        <ns0:f>IF(Products!A271="","",Products!A271)</ns0:f>
      </ns0:c>
      <ns0:c r="B271" s="83" t="str">
        <ns0:f>IF(A271="","",Products!B271)</ns0:f>
      </ns0:c>
      <ns0:c r="C271" s="83" t="str">
        <ns0:f>IF(A271="","",Products!C271)</ns0:f>
      </ns0:c>
      <ns0:c r="D271" s="83" t="str">
        <ns0:f>IF(Products!I271="Ready",Products!G271,"")</ns0:f>
      </ns0:c>
      <ns0:c r="E271" s="226"/>
      <ns0:c r="F271" s="227"/>
      <ns0:c r="G271" s="83" t="str">
        <ns0:f>IF(Products!I271="Ready",N(Sales!C271),"")</ns0:f>
      </ns0:c>
      <ns0:c r="H271" s="226"/>
      <ns0:c r="I271" s="226"/>
      <ns0:c r="J271" s="226"/>
      <ns0:c r="K271" s="83" t="str">
        <ns0:f t="shared" si="1">IF(X271&lt;&gt;"Ready","",D271+N(E271)-N(G271)-N(H271)-N(I271)-N(J271))</ns0:f>
      </ns0:c>
      <ns0:c r="L271" s="226"/>
      <ns0:c r="M271" s="83" t="str">
        <ns0:f t="shared" si="2">IF(AND(X271="Ready",ISNUMBER(L271)),L271-K271,"")</ns0:f>
      </ns0:c>
      <ns0:c r="N271" s="85" t="str">
        <ns0:f>IF(X271&lt;&gt;"Ready","",IF(N(E271)&gt;0,(D271*Products!H271+F271)/(D271+E271),Products!H271))</ns0:f>
      </ns0:c>
      <ns0:c r="O271" s="83" t="str">
        <ns0:f>IF(X271="","",IF(X271&lt;&gt;"Ready",X271,IF(NOT(ISNUMBER(Products!E271)),"Set minimum",IF(V271&lt;=Products!E271,"Restock","OK"))))</ns0:f>
      </ns0:c>
      <ns0:c r="P271" s="83" t="str">
        <ns0:f t="shared" si="3"/>
      </ns0:c>
      <ns0:c r="Q271" s="83" t="str">
        <ns0:f>IF(O271&lt;&gt;"Restock","",MAX(0,IF(ISNUMBER(Products!F271),Products!F271,MAX(2*Products!E271,Products!E271+1))-V271))</ns0:f>
      </ns0:c>
      <ns0:c r="R271" s="85" t="str">
        <ns0:f t="shared" si="4"/>
      </ns0:c>
      <ns0:c r="S271" s="85" t="str">
        <ns0:f t="shared" si="5">IF(AND(X271="Ready",ISNUMBER(L271)),L271*N271,"")</ns0:f>
      </ns0:c>
      <ns0:c r="T271" s="85" t="str">
        <ns0:f t="shared" si="6">IF(AND(X271="Ready",ISNUMBER(L271)),MAX(0,-M271)*N271,"")</ns0:f>
      </ns0:c>
      <ns0:c r="U271" s="85" t="str">
        <ns0:f t="shared" si="7"/>
      </ns0:c>
      <ns0:c r="V271" s="83" t="str">
        <ns0:f t="shared" si="8">IF(X271&lt;&gt;"Ready","",IF(ISNUMBER(L271),L271,K271))</ns0:f>
      </ns0:c>
      <ns0:c r="W271" s="85" t="str">
        <ns0:f t="shared" si="9"/>
      </ns0:c>
      <ns0:c r="X271" s="83" t="str">
        <ns0:f>IF(Products!I271="","",IF(Products!I271&lt;&gt;"Ready","Fix Products",IF(COUNTA(E271:F271,H271:J271,L271)&lt;&gt;COUNT(E271:F271,H271:J271,L271),"Numbers only",IF(MIN(E271:F271,H271:J271,L271)&lt;0,"No negatives",IF(AND(N(E271)&gt;0,NOT(ISNUMBER(F271))),"Add purchase total",IF(AND(N(E271)=0,N(F271)&gt;0),"Add received quantity",IF(D271+N(E271)-N(G271)-N(H271)-N(I271)-N(J271)&lt;0,"More out than in stock","Ready")))))))</ns0:f>
      </ns0:c>
      <ns0:c r="Y271" s="85" t="str">
        <ns0:f t="shared" si="10">IF(ISNUMBER(Q271),Q271*N271,"")</ns0:f>
      </ns0:c>
      <ns0:c r="Z271" s="239"/>
    </ns0:row>
    <ns0:row r="272" ht="15.75" customHeight="1">
      <ns0:c r="A272" s="83" t="str">
        <ns0:f>IF(Products!A272="","",Products!A272)</ns0:f>
      </ns0:c>
      <ns0:c r="B272" s="83" t="str">
        <ns0:f>IF(A272="","",Products!B272)</ns0:f>
      </ns0:c>
      <ns0:c r="C272" s="83" t="str">
        <ns0:f>IF(A272="","",Products!C272)</ns0:f>
      </ns0:c>
      <ns0:c r="D272" s="83" t="str">
        <ns0:f>IF(Products!I272="Ready",Products!G272,"")</ns0:f>
      </ns0:c>
      <ns0:c r="E272" s="226"/>
      <ns0:c r="F272" s="227"/>
      <ns0:c r="G272" s="83" t="str">
        <ns0:f>IF(Products!I272="Ready",N(Sales!C272),"")</ns0:f>
      </ns0:c>
      <ns0:c r="H272" s="226"/>
      <ns0:c r="I272" s="226"/>
      <ns0:c r="J272" s="226"/>
      <ns0:c r="K272" s="83" t="str">
        <ns0:f t="shared" si="1">IF(X272&lt;&gt;"Ready","",D272+N(E272)-N(G272)-N(H272)-N(I272)-N(J272))</ns0:f>
      </ns0:c>
      <ns0:c r="L272" s="226"/>
      <ns0:c r="M272" s="83" t="str">
        <ns0:f t="shared" si="2">IF(AND(X272="Ready",ISNUMBER(L272)),L272-K272,"")</ns0:f>
      </ns0:c>
      <ns0:c r="N272" s="85" t="str">
        <ns0:f>IF(X272&lt;&gt;"Ready","",IF(N(E272)&gt;0,(D272*Products!H272+F272)/(D272+E272),Products!H272))</ns0:f>
      </ns0:c>
      <ns0:c r="O272" s="83" t="str">
        <ns0:f>IF(X272="","",IF(X272&lt;&gt;"Ready",X272,IF(NOT(ISNUMBER(Products!E272)),"Set minimum",IF(V272&lt;=Products!E272,"Restock","OK"))))</ns0:f>
      </ns0:c>
      <ns0:c r="P272" s="83" t="str">
        <ns0:f t="shared" si="3"/>
      </ns0:c>
      <ns0:c r="Q272" s="83" t="str">
        <ns0:f>IF(O272&lt;&gt;"Restock","",MAX(0,IF(ISNUMBER(Products!F272),Products!F272,MAX(2*Products!E272,Products!E272+1))-V272))</ns0:f>
      </ns0:c>
      <ns0:c r="R272" s="85" t="str">
        <ns0:f t="shared" si="4"/>
      </ns0:c>
      <ns0:c r="S272" s="85" t="str">
        <ns0:f t="shared" si="5">IF(AND(X272="Ready",ISNUMBER(L272)),L272*N272,"")</ns0:f>
      </ns0:c>
      <ns0:c r="T272" s="85" t="str">
        <ns0:f t="shared" si="6">IF(AND(X272="Ready",ISNUMBER(L272)),MAX(0,-M272)*N272,"")</ns0:f>
      </ns0:c>
      <ns0:c r="U272" s="85" t="str">
        <ns0:f t="shared" si="7"/>
      </ns0:c>
      <ns0:c r="V272" s="83" t="str">
        <ns0:f t="shared" si="8">IF(X272&lt;&gt;"Ready","",IF(ISNUMBER(L272),L272,K272))</ns0:f>
      </ns0:c>
      <ns0:c r="W272" s="85" t="str">
        <ns0:f t="shared" si="9"/>
      </ns0:c>
      <ns0:c r="X272" s="83" t="str">
        <ns0:f>IF(Products!I272="","",IF(Products!I272&lt;&gt;"Ready","Fix Products",IF(COUNTA(E272:F272,H272:J272,L272)&lt;&gt;COUNT(E272:F272,H272:J272,L272),"Numbers only",IF(MIN(E272:F272,H272:J272,L272)&lt;0,"No negatives",IF(AND(N(E272)&gt;0,NOT(ISNUMBER(F272))),"Add purchase total",IF(AND(N(E272)=0,N(F272)&gt;0),"Add received quantity",IF(D272+N(E272)-N(G272)-N(H272)-N(I272)-N(J272)&lt;0,"More out than in stock","Ready")))))))</ns0:f>
      </ns0:c>
      <ns0:c r="Y272" s="85" t="str">
        <ns0:f t="shared" si="10">IF(ISNUMBER(Q272),Q272*N272,"")</ns0:f>
      </ns0:c>
      <ns0:c r="Z272" s="239"/>
    </ns0:row>
    <ns0:row r="273" ht="15.75" customHeight="1">
      <ns0:c r="A273" s="83" t="str">
        <ns0:f>IF(Products!A273="","",Products!A273)</ns0:f>
      </ns0:c>
      <ns0:c r="B273" s="83" t="str">
        <ns0:f>IF(A273="","",Products!B273)</ns0:f>
      </ns0:c>
      <ns0:c r="C273" s="83" t="str">
        <ns0:f>IF(A273="","",Products!C273)</ns0:f>
      </ns0:c>
      <ns0:c r="D273" s="83" t="str">
        <ns0:f>IF(Products!I273="Ready",Products!G273,"")</ns0:f>
      </ns0:c>
      <ns0:c r="E273" s="226"/>
      <ns0:c r="F273" s="227"/>
      <ns0:c r="G273" s="83" t="str">
        <ns0:f>IF(Products!I273="Ready",N(Sales!C273),"")</ns0:f>
      </ns0:c>
      <ns0:c r="H273" s="226"/>
      <ns0:c r="I273" s="226"/>
      <ns0:c r="J273" s="226"/>
      <ns0:c r="K273" s="83" t="str">
        <ns0:f t="shared" si="1">IF(X273&lt;&gt;"Ready","",D273+N(E273)-N(G273)-N(H273)-N(I273)-N(J273))</ns0:f>
      </ns0:c>
      <ns0:c r="L273" s="226"/>
      <ns0:c r="M273" s="83" t="str">
        <ns0:f t="shared" si="2">IF(AND(X273="Ready",ISNUMBER(L273)),L273-K273,"")</ns0:f>
      </ns0:c>
      <ns0:c r="N273" s="85" t="str">
        <ns0:f>IF(X273&lt;&gt;"Ready","",IF(N(E273)&gt;0,(D273*Products!H273+F273)/(D273+E273),Products!H273))</ns0:f>
      </ns0:c>
      <ns0:c r="O273" s="83" t="str">
        <ns0:f>IF(X273="","",IF(X273&lt;&gt;"Ready",X273,IF(NOT(ISNUMBER(Products!E273)),"Set minimum",IF(V273&lt;=Products!E273,"Restock","OK"))))</ns0:f>
      </ns0:c>
      <ns0:c r="P273" s="83" t="str">
        <ns0:f t="shared" si="3"/>
      </ns0:c>
      <ns0:c r="Q273" s="83" t="str">
        <ns0:f>IF(O273&lt;&gt;"Restock","",MAX(0,IF(ISNUMBER(Products!F273),Products!F273,MAX(2*Products!E273,Products!E273+1))-V273))</ns0:f>
      </ns0:c>
      <ns0:c r="R273" s="85" t="str">
        <ns0:f t="shared" si="4"/>
      </ns0:c>
      <ns0:c r="S273" s="85" t="str">
        <ns0:f t="shared" si="5">IF(AND(X273="Ready",ISNUMBER(L273)),L273*N273,"")</ns0:f>
      </ns0:c>
      <ns0:c r="T273" s="85" t="str">
        <ns0:f t="shared" si="6">IF(AND(X273="Ready",ISNUMBER(L273)),MAX(0,-M273)*N273,"")</ns0:f>
      </ns0:c>
      <ns0:c r="U273" s="85" t="str">
        <ns0:f t="shared" si="7"/>
      </ns0:c>
      <ns0:c r="V273" s="83" t="str">
        <ns0:f t="shared" si="8">IF(X273&lt;&gt;"Ready","",IF(ISNUMBER(L273),L273,K273))</ns0:f>
      </ns0:c>
      <ns0:c r="W273" s="85" t="str">
        <ns0:f t="shared" si="9"/>
      </ns0:c>
      <ns0:c r="X273" s="83" t="str">
        <ns0:f>IF(Products!I273="","",IF(Products!I273&lt;&gt;"Ready","Fix Products",IF(COUNTA(E273:F273,H273:J273,L273)&lt;&gt;COUNT(E273:F273,H273:J273,L273),"Numbers only",IF(MIN(E273:F273,H273:J273,L273)&lt;0,"No negatives",IF(AND(N(E273)&gt;0,NOT(ISNUMBER(F273))),"Add purchase total",IF(AND(N(E273)=0,N(F273)&gt;0),"Add received quantity",IF(D273+N(E273)-N(G273)-N(H273)-N(I273)-N(J273)&lt;0,"More out than in stock","Ready")))))))</ns0:f>
      </ns0:c>
      <ns0:c r="Y273" s="85" t="str">
        <ns0:f t="shared" si="10">IF(ISNUMBER(Q273),Q273*N273,"")</ns0:f>
      </ns0:c>
      <ns0:c r="Z273" s="239"/>
    </ns0:row>
    <ns0:row r="274" ht="15.75" customHeight="1">
      <ns0:c r="A274" s="83" t="str">
        <ns0:f>IF(Products!A274="","",Products!A274)</ns0:f>
      </ns0:c>
      <ns0:c r="B274" s="83" t="str">
        <ns0:f>IF(A274="","",Products!B274)</ns0:f>
      </ns0:c>
      <ns0:c r="C274" s="83" t="str">
        <ns0:f>IF(A274="","",Products!C274)</ns0:f>
      </ns0:c>
      <ns0:c r="D274" s="83" t="str">
        <ns0:f>IF(Products!I274="Ready",Products!G274,"")</ns0:f>
      </ns0:c>
      <ns0:c r="E274" s="226"/>
      <ns0:c r="F274" s="227"/>
      <ns0:c r="G274" s="83" t="str">
        <ns0:f>IF(Products!I274="Ready",N(Sales!C274),"")</ns0:f>
      </ns0:c>
      <ns0:c r="H274" s="226"/>
      <ns0:c r="I274" s="226"/>
      <ns0:c r="J274" s="226"/>
      <ns0:c r="K274" s="83" t="str">
        <ns0:f t="shared" si="1">IF(X274&lt;&gt;"Ready","",D274+N(E274)-N(G274)-N(H274)-N(I274)-N(J274))</ns0:f>
      </ns0:c>
      <ns0:c r="L274" s="226"/>
      <ns0:c r="M274" s="83" t="str">
        <ns0:f t="shared" si="2">IF(AND(X274="Ready",ISNUMBER(L274)),L274-K274,"")</ns0:f>
      </ns0:c>
      <ns0:c r="N274" s="85" t="str">
        <ns0:f>IF(X274&lt;&gt;"Ready","",IF(N(E274)&gt;0,(D274*Products!H274+F274)/(D274+E274),Products!H274))</ns0:f>
      </ns0:c>
      <ns0:c r="O274" s="83" t="str">
        <ns0:f>IF(X274="","",IF(X274&lt;&gt;"Ready",X274,IF(NOT(ISNUMBER(Products!E274)),"Set minimum",IF(V274&lt;=Products!E274,"Restock","OK"))))</ns0:f>
      </ns0:c>
      <ns0:c r="P274" s="83" t="str">
        <ns0:f t="shared" si="3"/>
      </ns0:c>
      <ns0:c r="Q274" s="83" t="str">
        <ns0:f>IF(O274&lt;&gt;"Restock","",MAX(0,IF(ISNUMBER(Products!F274),Products!F274,MAX(2*Products!E274,Products!E274+1))-V274))</ns0:f>
      </ns0:c>
      <ns0:c r="R274" s="85" t="str">
        <ns0:f t="shared" si="4"/>
      </ns0:c>
      <ns0:c r="S274" s="85" t="str">
        <ns0:f t="shared" si="5">IF(AND(X274="Ready",ISNUMBER(L274)),L274*N274,"")</ns0:f>
      </ns0:c>
      <ns0:c r="T274" s="85" t="str">
        <ns0:f t="shared" si="6">IF(AND(X274="Ready",ISNUMBER(L274)),MAX(0,-M274)*N274,"")</ns0:f>
      </ns0:c>
      <ns0:c r="U274" s="85" t="str">
        <ns0:f t="shared" si="7"/>
      </ns0:c>
      <ns0:c r="V274" s="83" t="str">
        <ns0:f t="shared" si="8">IF(X274&lt;&gt;"Ready","",IF(ISNUMBER(L274),L274,K274))</ns0:f>
      </ns0:c>
      <ns0:c r="W274" s="85" t="str">
        <ns0:f t="shared" si="9"/>
      </ns0:c>
      <ns0:c r="X274" s="83" t="str">
        <ns0:f>IF(Products!I274="","",IF(Products!I274&lt;&gt;"Ready","Fix Products",IF(COUNTA(E274:F274,H274:J274,L274)&lt;&gt;COUNT(E274:F274,H274:J274,L274),"Numbers only",IF(MIN(E274:F274,H274:J274,L274)&lt;0,"No negatives",IF(AND(N(E274)&gt;0,NOT(ISNUMBER(F274))),"Add purchase total",IF(AND(N(E274)=0,N(F274)&gt;0),"Add received quantity",IF(D274+N(E274)-N(G274)-N(H274)-N(I274)-N(J274)&lt;0,"More out than in stock","Ready")))))))</ns0:f>
      </ns0:c>
      <ns0:c r="Y274" s="85" t="str">
        <ns0:f t="shared" si="10">IF(ISNUMBER(Q274),Q274*N274,"")</ns0:f>
      </ns0:c>
      <ns0:c r="Z274" s="239"/>
    </ns0:row>
    <ns0:row r="275" ht="15.75" customHeight="1">
      <ns0:c r="A275" s="83" t="str">
        <ns0:f>IF(Products!A275="","",Products!A275)</ns0:f>
      </ns0:c>
      <ns0:c r="B275" s="83" t="str">
        <ns0:f>IF(A275="","",Products!B275)</ns0:f>
      </ns0:c>
      <ns0:c r="C275" s="83" t="str">
        <ns0:f>IF(A275="","",Products!C275)</ns0:f>
      </ns0:c>
      <ns0:c r="D275" s="83" t="str">
        <ns0:f>IF(Products!I275="Ready",Products!G275,"")</ns0:f>
      </ns0:c>
      <ns0:c r="E275" s="226"/>
      <ns0:c r="F275" s="227"/>
      <ns0:c r="G275" s="83" t="str">
        <ns0:f>IF(Products!I275="Ready",N(Sales!C275),"")</ns0:f>
      </ns0:c>
      <ns0:c r="H275" s="226"/>
      <ns0:c r="I275" s="226"/>
      <ns0:c r="J275" s="226"/>
      <ns0:c r="K275" s="83" t="str">
        <ns0:f t="shared" si="1">IF(X275&lt;&gt;"Ready","",D275+N(E275)-N(G275)-N(H275)-N(I275)-N(J275))</ns0:f>
      </ns0:c>
      <ns0:c r="L275" s="226"/>
      <ns0:c r="M275" s="83" t="str">
        <ns0:f t="shared" si="2">IF(AND(X275="Ready",ISNUMBER(L275)),L275-K275,"")</ns0:f>
      </ns0:c>
      <ns0:c r="N275" s="85" t="str">
        <ns0:f>IF(X275&lt;&gt;"Ready","",IF(N(E275)&gt;0,(D275*Products!H275+F275)/(D275+E275),Products!H275))</ns0:f>
      </ns0:c>
      <ns0:c r="O275" s="83" t="str">
        <ns0:f>IF(X275="","",IF(X275&lt;&gt;"Ready",X275,IF(NOT(ISNUMBER(Products!E275)),"Set minimum",IF(V275&lt;=Products!E275,"Restock","OK"))))</ns0:f>
      </ns0:c>
      <ns0:c r="P275" s="83" t="str">
        <ns0:f t="shared" si="3"/>
      </ns0:c>
      <ns0:c r="Q275" s="83" t="str">
        <ns0:f>IF(O275&lt;&gt;"Restock","",MAX(0,IF(ISNUMBER(Products!F275),Products!F275,MAX(2*Products!E275,Products!E275+1))-V275))</ns0:f>
      </ns0:c>
      <ns0:c r="R275" s="85" t="str">
        <ns0:f t="shared" si="4"/>
      </ns0:c>
      <ns0:c r="S275" s="85" t="str">
        <ns0:f t="shared" si="5">IF(AND(X275="Ready",ISNUMBER(L275)),L275*N275,"")</ns0:f>
      </ns0:c>
      <ns0:c r="T275" s="85" t="str">
        <ns0:f t="shared" si="6">IF(AND(X275="Ready",ISNUMBER(L275)),MAX(0,-M275)*N275,"")</ns0:f>
      </ns0:c>
      <ns0:c r="U275" s="85" t="str">
        <ns0:f t="shared" si="7"/>
      </ns0:c>
      <ns0:c r="V275" s="83" t="str">
        <ns0:f t="shared" si="8">IF(X275&lt;&gt;"Ready","",IF(ISNUMBER(L275),L275,K275))</ns0:f>
      </ns0:c>
      <ns0:c r="W275" s="85" t="str">
        <ns0:f t="shared" si="9"/>
      </ns0:c>
      <ns0:c r="X275" s="83" t="str">
        <ns0:f>IF(Products!I275="","",IF(Products!I275&lt;&gt;"Ready","Fix Products",IF(COUNTA(E275:F275,H275:J275,L275)&lt;&gt;COUNT(E275:F275,H275:J275,L275),"Numbers only",IF(MIN(E275:F275,H275:J275,L275)&lt;0,"No negatives",IF(AND(N(E275)&gt;0,NOT(ISNUMBER(F275))),"Add purchase total",IF(AND(N(E275)=0,N(F275)&gt;0),"Add received quantity",IF(D275+N(E275)-N(G275)-N(H275)-N(I275)-N(J275)&lt;0,"More out than in stock","Ready")))))))</ns0:f>
      </ns0:c>
      <ns0:c r="Y275" s="85" t="str">
        <ns0:f t="shared" si="10">IF(ISNUMBER(Q275),Q275*N275,"")</ns0:f>
      </ns0:c>
      <ns0:c r="Z275" s="239"/>
    </ns0:row>
    <ns0:row r="276" ht="15.75" customHeight="1">
      <ns0:c r="A276" s="83" t="str">
        <ns0:f>IF(Products!A276="","",Products!A276)</ns0:f>
      </ns0:c>
      <ns0:c r="B276" s="83" t="str">
        <ns0:f>IF(A276="","",Products!B276)</ns0:f>
      </ns0:c>
      <ns0:c r="C276" s="83" t="str">
        <ns0:f>IF(A276="","",Products!C276)</ns0:f>
      </ns0:c>
      <ns0:c r="D276" s="83" t="str">
        <ns0:f>IF(Products!I276="Ready",Products!G276,"")</ns0:f>
      </ns0:c>
      <ns0:c r="E276" s="226"/>
      <ns0:c r="F276" s="227"/>
      <ns0:c r="G276" s="83" t="str">
        <ns0:f>IF(Products!I276="Ready",N(Sales!C276),"")</ns0:f>
      </ns0:c>
      <ns0:c r="H276" s="226"/>
      <ns0:c r="I276" s="226"/>
      <ns0:c r="J276" s="226"/>
      <ns0:c r="K276" s="83" t="str">
        <ns0:f t="shared" si="1">IF(X276&lt;&gt;"Ready","",D276+N(E276)-N(G276)-N(H276)-N(I276)-N(J276))</ns0:f>
      </ns0:c>
      <ns0:c r="L276" s="226"/>
      <ns0:c r="M276" s="83" t="str">
        <ns0:f t="shared" si="2">IF(AND(X276="Ready",ISNUMBER(L276)),L276-K276,"")</ns0:f>
      </ns0:c>
      <ns0:c r="N276" s="85" t="str">
        <ns0:f>IF(X276&lt;&gt;"Ready","",IF(N(E276)&gt;0,(D276*Products!H276+F276)/(D276+E276),Products!H276))</ns0:f>
      </ns0:c>
      <ns0:c r="O276" s="83" t="str">
        <ns0:f>IF(X276="","",IF(X276&lt;&gt;"Ready",X276,IF(NOT(ISNUMBER(Products!E276)),"Set minimum",IF(V276&lt;=Products!E276,"Restock","OK"))))</ns0:f>
      </ns0:c>
      <ns0:c r="P276" s="83" t="str">
        <ns0:f t="shared" si="3"/>
      </ns0:c>
      <ns0:c r="Q276" s="83" t="str">
        <ns0:f>IF(O276&lt;&gt;"Restock","",MAX(0,IF(ISNUMBER(Products!F276),Products!F276,MAX(2*Products!E276,Products!E276+1))-V276))</ns0:f>
      </ns0:c>
      <ns0:c r="R276" s="85" t="str">
        <ns0:f t="shared" si="4"/>
      </ns0:c>
      <ns0:c r="S276" s="85" t="str">
        <ns0:f t="shared" si="5">IF(AND(X276="Ready",ISNUMBER(L276)),L276*N276,"")</ns0:f>
      </ns0:c>
      <ns0:c r="T276" s="85" t="str">
        <ns0:f t="shared" si="6">IF(AND(X276="Ready",ISNUMBER(L276)),MAX(0,-M276)*N276,"")</ns0:f>
      </ns0:c>
      <ns0:c r="U276" s="85" t="str">
        <ns0:f t="shared" si="7"/>
      </ns0:c>
      <ns0:c r="V276" s="83" t="str">
        <ns0:f t="shared" si="8">IF(X276&lt;&gt;"Ready","",IF(ISNUMBER(L276),L276,K276))</ns0:f>
      </ns0:c>
      <ns0:c r="W276" s="85" t="str">
        <ns0:f t="shared" si="9"/>
      </ns0:c>
      <ns0:c r="X276" s="83" t="str">
        <ns0:f>IF(Products!I276="","",IF(Products!I276&lt;&gt;"Ready","Fix Products",IF(COUNTA(E276:F276,H276:J276,L276)&lt;&gt;COUNT(E276:F276,H276:J276,L276),"Numbers only",IF(MIN(E276:F276,H276:J276,L276)&lt;0,"No negatives",IF(AND(N(E276)&gt;0,NOT(ISNUMBER(F276))),"Add purchase total",IF(AND(N(E276)=0,N(F276)&gt;0),"Add received quantity",IF(D276+N(E276)-N(G276)-N(H276)-N(I276)-N(J276)&lt;0,"More out than in stock","Ready")))))))</ns0:f>
      </ns0:c>
      <ns0:c r="Y276" s="85" t="str">
        <ns0:f t="shared" si="10">IF(ISNUMBER(Q276),Q276*N276,"")</ns0:f>
      </ns0:c>
      <ns0:c r="Z276" s="239"/>
    </ns0:row>
    <ns0:row r="277" ht="15.75" customHeight="1">
      <ns0:c r="A277" s="83" t="str">
        <ns0:f>IF(Products!A277="","",Products!A277)</ns0:f>
      </ns0:c>
      <ns0:c r="B277" s="83" t="str">
        <ns0:f>IF(A277="","",Products!B277)</ns0:f>
      </ns0:c>
      <ns0:c r="C277" s="83" t="str">
        <ns0:f>IF(A277="","",Products!C277)</ns0:f>
      </ns0:c>
      <ns0:c r="D277" s="83" t="str">
        <ns0:f>IF(Products!I277="Ready",Products!G277,"")</ns0:f>
      </ns0:c>
      <ns0:c r="E277" s="226"/>
      <ns0:c r="F277" s="227"/>
      <ns0:c r="G277" s="83" t="str">
        <ns0:f>IF(Products!I277="Ready",N(Sales!C277),"")</ns0:f>
      </ns0:c>
      <ns0:c r="H277" s="226"/>
      <ns0:c r="I277" s="226"/>
      <ns0:c r="J277" s="226"/>
      <ns0:c r="K277" s="83" t="str">
        <ns0:f t="shared" si="1">IF(X277&lt;&gt;"Ready","",D277+N(E277)-N(G277)-N(H277)-N(I277)-N(J277))</ns0:f>
      </ns0:c>
      <ns0:c r="L277" s="226"/>
      <ns0:c r="M277" s="83" t="str">
        <ns0:f t="shared" si="2">IF(AND(X277="Ready",ISNUMBER(L277)),L277-K277,"")</ns0:f>
      </ns0:c>
      <ns0:c r="N277" s="85" t="str">
        <ns0:f>IF(X277&lt;&gt;"Ready","",IF(N(E277)&gt;0,(D277*Products!H277+F277)/(D277+E277),Products!H277))</ns0:f>
      </ns0:c>
      <ns0:c r="O277" s="83" t="str">
        <ns0:f>IF(X277="","",IF(X277&lt;&gt;"Ready",X277,IF(NOT(ISNUMBER(Products!E277)),"Set minimum",IF(V277&lt;=Products!E277,"Restock","OK"))))</ns0:f>
      </ns0:c>
      <ns0:c r="P277" s="83" t="str">
        <ns0:f t="shared" si="3"/>
      </ns0:c>
      <ns0:c r="Q277" s="83" t="str">
        <ns0:f>IF(O277&lt;&gt;"Restock","",MAX(0,IF(ISNUMBER(Products!F277),Products!F277,MAX(2*Products!E277,Products!E277+1))-V277))</ns0:f>
      </ns0:c>
      <ns0:c r="R277" s="85" t="str">
        <ns0:f t="shared" si="4"/>
      </ns0:c>
      <ns0:c r="S277" s="85" t="str">
        <ns0:f t="shared" si="5">IF(AND(X277="Ready",ISNUMBER(L277)),L277*N277,"")</ns0:f>
      </ns0:c>
      <ns0:c r="T277" s="85" t="str">
        <ns0:f t="shared" si="6">IF(AND(X277="Ready",ISNUMBER(L277)),MAX(0,-M277)*N277,"")</ns0:f>
      </ns0:c>
      <ns0:c r="U277" s="85" t="str">
        <ns0:f t="shared" si="7"/>
      </ns0:c>
      <ns0:c r="V277" s="83" t="str">
        <ns0:f t="shared" si="8">IF(X277&lt;&gt;"Ready","",IF(ISNUMBER(L277),L277,K277))</ns0:f>
      </ns0:c>
      <ns0:c r="W277" s="85" t="str">
        <ns0:f t="shared" si="9"/>
      </ns0:c>
      <ns0:c r="X277" s="83" t="str">
        <ns0:f>IF(Products!I277="","",IF(Products!I277&lt;&gt;"Ready","Fix Products",IF(COUNTA(E277:F277,H277:J277,L277)&lt;&gt;COUNT(E277:F277,H277:J277,L277),"Numbers only",IF(MIN(E277:F277,H277:J277,L277)&lt;0,"No negatives",IF(AND(N(E277)&gt;0,NOT(ISNUMBER(F277))),"Add purchase total",IF(AND(N(E277)=0,N(F277)&gt;0),"Add received quantity",IF(D277+N(E277)-N(G277)-N(H277)-N(I277)-N(J277)&lt;0,"More out than in stock","Ready")))))))</ns0:f>
      </ns0:c>
      <ns0:c r="Y277" s="85" t="str">
        <ns0:f t="shared" si="10">IF(ISNUMBER(Q277),Q277*N277,"")</ns0:f>
      </ns0:c>
      <ns0:c r="Z277" s="239"/>
    </ns0:row>
    <ns0:row r="278" ht="15.75" customHeight="1">
      <ns0:c r="A278" s="83" t="str">
        <ns0:f>IF(Products!A278="","",Products!A278)</ns0:f>
      </ns0:c>
      <ns0:c r="B278" s="83" t="str">
        <ns0:f>IF(A278="","",Products!B278)</ns0:f>
      </ns0:c>
      <ns0:c r="C278" s="83" t="str">
        <ns0:f>IF(A278="","",Products!C278)</ns0:f>
      </ns0:c>
      <ns0:c r="D278" s="83" t="str">
        <ns0:f>IF(Products!I278="Ready",Products!G278,"")</ns0:f>
      </ns0:c>
      <ns0:c r="E278" s="226"/>
      <ns0:c r="F278" s="227"/>
      <ns0:c r="G278" s="83" t="str">
        <ns0:f>IF(Products!I278="Ready",N(Sales!C278),"")</ns0:f>
      </ns0:c>
      <ns0:c r="H278" s="226"/>
      <ns0:c r="I278" s="226"/>
      <ns0:c r="J278" s="226"/>
      <ns0:c r="K278" s="83" t="str">
        <ns0:f t="shared" si="1">IF(X278&lt;&gt;"Ready","",D278+N(E278)-N(G278)-N(H278)-N(I278)-N(J278))</ns0:f>
      </ns0:c>
      <ns0:c r="L278" s="226"/>
      <ns0:c r="M278" s="83" t="str">
        <ns0:f t="shared" si="2">IF(AND(X278="Ready",ISNUMBER(L278)),L278-K278,"")</ns0:f>
      </ns0:c>
      <ns0:c r="N278" s="85" t="str">
        <ns0:f>IF(X278&lt;&gt;"Ready","",IF(N(E278)&gt;0,(D278*Products!H278+F278)/(D278+E278),Products!H278))</ns0:f>
      </ns0:c>
      <ns0:c r="O278" s="83" t="str">
        <ns0:f>IF(X278="","",IF(X278&lt;&gt;"Ready",X278,IF(NOT(ISNUMBER(Products!E278)),"Set minimum",IF(V278&lt;=Products!E278,"Restock","OK"))))</ns0:f>
      </ns0:c>
      <ns0:c r="P278" s="83" t="str">
        <ns0:f t="shared" si="3"/>
      </ns0:c>
      <ns0:c r="Q278" s="83" t="str">
        <ns0:f>IF(O278&lt;&gt;"Restock","",MAX(0,IF(ISNUMBER(Products!F278),Products!F278,MAX(2*Products!E278,Products!E278+1))-V278))</ns0:f>
      </ns0:c>
      <ns0:c r="R278" s="85" t="str">
        <ns0:f t="shared" si="4"/>
      </ns0:c>
      <ns0:c r="S278" s="85" t="str">
        <ns0:f t="shared" si="5">IF(AND(X278="Ready",ISNUMBER(L278)),L278*N278,"")</ns0:f>
      </ns0:c>
      <ns0:c r="T278" s="85" t="str">
        <ns0:f t="shared" si="6">IF(AND(X278="Ready",ISNUMBER(L278)),MAX(0,-M278)*N278,"")</ns0:f>
      </ns0:c>
      <ns0:c r="U278" s="85" t="str">
        <ns0:f t="shared" si="7"/>
      </ns0:c>
      <ns0:c r="V278" s="83" t="str">
        <ns0:f t="shared" si="8">IF(X278&lt;&gt;"Ready","",IF(ISNUMBER(L278),L278,K278))</ns0:f>
      </ns0:c>
      <ns0:c r="W278" s="85" t="str">
        <ns0:f t="shared" si="9"/>
      </ns0:c>
      <ns0:c r="X278" s="83" t="str">
        <ns0:f>IF(Products!I278="","",IF(Products!I278&lt;&gt;"Ready","Fix Products",IF(COUNTA(E278:F278,H278:J278,L278)&lt;&gt;COUNT(E278:F278,H278:J278,L278),"Numbers only",IF(MIN(E278:F278,H278:J278,L278)&lt;0,"No negatives",IF(AND(N(E278)&gt;0,NOT(ISNUMBER(F278))),"Add purchase total",IF(AND(N(E278)=0,N(F278)&gt;0),"Add received quantity",IF(D278+N(E278)-N(G278)-N(H278)-N(I278)-N(J278)&lt;0,"More out than in stock","Ready")))))))</ns0:f>
      </ns0:c>
      <ns0:c r="Y278" s="85" t="str">
        <ns0:f t="shared" si="10">IF(ISNUMBER(Q278),Q278*N278,"")</ns0:f>
      </ns0:c>
      <ns0:c r="Z278" s="239"/>
    </ns0:row>
    <ns0:row r="279" ht="15.75" customHeight="1">
      <ns0:c r="A279" s="83" t="str">
        <ns0:f>IF(Products!A279="","",Products!A279)</ns0:f>
      </ns0:c>
      <ns0:c r="B279" s="83" t="str">
        <ns0:f>IF(A279="","",Products!B279)</ns0:f>
      </ns0:c>
      <ns0:c r="C279" s="83" t="str">
        <ns0:f>IF(A279="","",Products!C279)</ns0:f>
      </ns0:c>
      <ns0:c r="D279" s="83" t="str">
        <ns0:f>IF(Products!I279="Ready",Products!G279,"")</ns0:f>
      </ns0:c>
      <ns0:c r="E279" s="226"/>
      <ns0:c r="F279" s="227"/>
      <ns0:c r="G279" s="83" t="str">
        <ns0:f>IF(Products!I279="Ready",N(Sales!C279),"")</ns0:f>
      </ns0:c>
      <ns0:c r="H279" s="226"/>
      <ns0:c r="I279" s="226"/>
      <ns0:c r="J279" s="226"/>
      <ns0:c r="K279" s="83" t="str">
        <ns0:f t="shared" si="1">IF(X279&lt;&gt;"Ready","",D279+N(E279)-N(G279)-N(H279)-N(I279)-N(J279))</ns0:f>
      </ns0:c>
      <ns0:c r="L279" s="226"/>
      <ns0:c r="M279" s="83" t="str">
        <ns0:f t="shared" si="2">IF(AND(X279="Ready",ISNUMBER(L279)),L279-K279,"")</ns0:f>
      </ns0:c>
      <ns0:c r="N279" s="85" t="str">
        <ns0:f>IF(X279&lt;&gt;"Ready","",IF(N(E279)&gt;0,(D279*Products!H279+F279)/(D279+E279),Products!H279))</ns0:f>
      </ns0:c>
      <ns0:c r="O279" s="83" t="str">
        <ns0:f>IF(X279="","",IF(X279&lt;&gt;"Ready",X279,IF(NOT(ISNUMBER(Products!E279)),"Set minimum",IF(V279&lt;=Products!E279,"Restock","OK"))))</ns0:f>
      </ns0:c>
      <ns0:c r="P279" s="83" t="str">
        <ns0:f t="shared" si="3"/>
      </ns0:c>
      <ns0:c r="Q279" s="83" t="str">
        <ns0:f>IF(O279&lt;&gt;"Restock","",MAX(0,IF(ISNUMBER(Products!F279),Products!F279,MAX(2*Products!E279,Products!E279+1))-V279))</ns0:f>
      </ns0:c>
      <ns0:c r="R279" s="85" t="str">
        <ns0:f t="shared" si="4"/>
      </ns0:c>
      <ns0:c r="S279" s="85" t="str">
        <ns0:f t="shared" si="5">IF(AND(X279="Ready",ISNUMBER(L279)),L279*N279,"")</ns0:f>
      </ns0:c>
      <ns0:c r="T279" s="85" t="str">
        <ns0:f t="shared" si="6">IF(AND(X279="Ready",ISNUMBER(L279)),MAX(0,-M279)*N279,"")</ns0:f>
      </ns0:c>
      <ns0:c r="U279" s="85" t="str">
        <ns0:f t="shared" si="7"/>
      </ns0:c>
      <ns0:c r="V279" s="83" t="str">
        <ns0:f t="shared" si="8">IF(X279&lt;&gt;"Ready","",IF(ISNUMBER(L279),L279,K279))</ns0:f>
      </ns0:c>
      <ns0:c r="W279" s="85" t="str">
        <ns0:f t="shared" si="9"/>
      </ns0:c>
      <ns0:c r="X279" s="83" t="str">
        <ns0:f>IF(Products!I279="","",IF(Products!I279&lt;&gt;"Ready","Fix Products",IF(COUNTA(E279:F279,H279:J279,L279)&lt;&gt;COUNT(E279:F279,H279:J279,L279),"Numbers only",IF(MIN(E279:F279,H279:J279,L279)&lt;0,"No negatives",IF(AND(N(E279)&gt;0,NOT(ISNUMBER(F279))),"Add purchase total",IF(AND(N(E279)=0,N(F279)&gt;0),"Add received quantity",IF(D279+N(E279)-N(G279)-N(H279)-N(I279)-N(J279)&lt;0,"More out than in stock","Ready")))))))</ns0:f>
      </ns0:c>
      <ns0:c r="Y279" s="85" t="str">
        <ns0:f t="shared" si="10">IF(ISNUMBER(Q279),Q279*N279,"")</ns0:f>
      </ns0:c>
      <ns0:c r="Z279" s="239"/>
    </ns0:row>
    <ns0:row r="280" ht="15.75" customHeight="1">
      <ns0:c r="A280" s="83" t="str">
        <ns0:f>IF(Products!A280="","",Products!A280)</ns0:f>
      </ns0:c>
      <ns0:c r="B280" s="83" t="str">
        <ns0:f>IF(A280="","",Products!B280)</ns0:f>
      </ns0:c>
      <ns0:c r="C280" s="83" t="str">
        <ns0:f>IF(A280="","",Products!C280)</ns0:f>
      </ns0:c>
      <ns0:c r="D280" s="83" t="str">
        <ns0:f>IF(Products!I280="Ready",Products!G280,"")</ns0:f>
      </ns0:c>
      <ns0:c r="E280" s="226"/>
      <ns0:c r="F280" s="227"/>
      <ns0:c r="G280" s="83" t="str">
        <ns0:f>IF(Products!I280="Ready",N(Sales!C280),"")</ns0:f>
      </ns0:c>
      <ns0:c r="H280" s="226"/>
      <ns0:c r="I280" s="226"/>
      <ns0:c r="J280" s="226"/>
      <ns0:c r="K280" s="83" t="str">
        <ns0:f t="shared" si="1">IF(X280&lt;&gt;"Ready","",D280+N(E280)-N(G280)-N(H280)-N(I280)-N(J280))</ns0:f>
      </ns0:c>
      <ns0:c r="L280" s="226"/>
      <ns0:c r="M280" s="83" t="str">
        <ns0:f t="shared" si="2">IF(AND(X280="Ready",ISNUMBER(L280)),L280-K280,"")</ns0:f>
      </ns0:c>
      <ns0:c r="N280" s="85" t="str">
        <ns0:f>IF(X280&lt;&gt;"Ready","",IF(N(E280)&gt;0,(D280*Products!H280+F280)/(D280+E280),Products!H280))</ns0:f>
      </ns0:c>
      <ns0:c r="O280" s="83" t="str">
        <ns0:f>IF(X280="","",IF(X280&lt;&gt;"Ready",X280,IF(NOT(ISNUMBER(Products!E280)),"Set minimum",IF(V280&lt;=Products!E280,"Restock","OK"))))</ns0:f>
      </ns0:c>
      <ns0:c r="P280" s="83" t="str">
        <ns0:f t="shared" si="3"/>
      </ns0:c>
      <ns0:c r="Q280" s="83" t="str">
        <ns0:f>IF(O280&lt;&gt;"Restock","",MAX(0,IF(ISNUMBER(Products!F280),Products!F280,MAX(2*Products!E280,Products!E280+1))-V280))</ns0:f>
      </ns0:c>
      <ns0:c r="R280" s="85" t="str">
        <ns0:f t="shared" si="4"/>
      </ns0:c>
      <ns0:c r="S280" s="85" t="str">
        <ns0:f t="shared" si="5">IF(AND(X280="Ready",ISNUMBER(L280)),L280*N280,"")</ns0:f>
      </ns0:c>
      <ns0:c r="T280" s="85" t="str">
        <ns0:f t="shared" si="6">IF(AND(X280="Ready",ISNUMBER(L280)),MAX(0,-M280)*N280,"")</ns0:f>
      </ns0:c>
      <ns0:c r="U280" s="85" t="str">
        <ns0:f t="shared" si="7"/>
      </ns0:c>
      <ns0:c r="V280" s="83" t="str">
        <ns0:f t="shared" si="8">IF(X280&lt;&gt;"Ready","",IF(ISNUMBER(L280),L280,K280))</ns0:f>
      </ns0:c>
      <ns0:c r="W280" s="85" t="str">
        <ns0:f t="shared" si="9"/>
      </ns0:c>
      <ns0:c r="X280" s="83" t="str">
        <ns0:f>IF(Products!I280="","",IF(Products!I280&lt;&gt;"Ready","Fix Products",IF(COUNTA(E280:F280,H280:J280,L280)&lt;&gt;COUNT(E280:F280,H280:J280,L280),"Numbers only",IF(MIN(E280:F280,H280:J280,L280)&lt;0,"No negatives",IF(AND(N(E280)&gt;0,NOT(ISNUMBER(F280))),"Add purchase total",IF(AND(N(E280)=0,N(F280)&gt;0),"Add received quantity",IF(D280+N(E280)-N(G280)-N(H280)-N(I280)-N(J280)&lt;0,"More out than in stock","Ready")))))))</ns0:f>
      </ns0:c>
      <ns0:c r="Y280" s="85" t="str">
        <ns0:f t="shared" si="10">IF(ISNUMBER(Q280),Q280*N280,"")</ns0:f>
      </ns0:c>
      <ns0:c r="Z280" s="239"/>
    </ns0:row>
    <ns0:row r="281" ht="15.75" customHeight="1">
      <ns0:c r="A281" s="83" t="str">
        <ns0:f>IF(Products!A281="","",Products!A281)</ns0:f>
      </ns0:c>
      <ns0:c r="B281" s="83" t="str">
        <ns0:f>IF(A281="","",Products!B281)</ns0:f>
      </ns0:c>
      <ns0:c r="C281" s="83" t="str">
        <ns0:f>IF(A281="","",Products!C281)</ns0:f>
      </ns0:c>
      <ns0:c r="D281" s="83" t="str">
        <ns0:f>IF(Products!I281="Ready",Products!G281,"")</ns0:f>
      </ns0:c>
      <ns0:c r="E281" s="226"/>
      <ns0:c r="F281" s="227"/>
      <ns0:c r="G281" s="83" t="str">
        <ns0:f>IF(Products!I281="Ready",N(Sales!C281),"")</ns0:f>
      </ns0:c>
      <ns0:c r="H281" s="226"/>
      <ns0:c r="I281" s="226"/>
      <ns0:c r="J281" s="226"/>
      <ns0:c r="K281" s="83" t="str">
        <ns0:f t="shared" si="1">IF(X281&lt;&gt;"Ready","",D281+N(E281)-N(G281)-N(H281)-N(I281)-N(J281))</ns0:f>
      </ns0:c>
      <ns0:c r="L281" s="226"/>
      <ns0:c r="M281" s="83" t="str">
        <ns0:f t="shared" si="2">IF(AND(X281="Ready",ISNUMBER(L281)),L281-K281,"")</ns0:f>
      </ns0:c>
      <ns0:c r="N281" s="85" t="str">
        <ns0:f>IF(X281&lt;&gt;"Ready","",IF(N(E281)&gt;0,(D281*Products!H281+F281)/(D281+E281),Products!H281))</ns0:f>
      </ns0:c>
      <ns0:c r="O281" s="83" t="str">
        <ns0:f>IF(X281="","",IF(X281&lt;&gt;"Ready",X281,IF(NOT(ISNUMBER(Products!E281)),"Set minimum",IF(V281&lt;=Products!E281,"Restock","OK"))))</ns0:f>
      </ns0:c>
      <ns0:c r="P281" s="83" t="str">
        <ns0:f t="shared" si="3"/>
      </ns0:c>
      <ns0:c r="Q281" s="83" t="str">
        <ns0:f>IF(O281&lt;&gt;"Restock","",MAX(0,IF(ISNUMBER(Products!F281),Products!F281,MAX(2*Products!E281,Products!E281+1))-V281))</ns0:f>
      </ns0:c>
      <ns0:c r="R281" s="85" t="str">
        <ns0:f t="shared" si="4"/>
      </ns0:c>
      <ns0:c r="S281" s="85" t="str">
        <ns0:f t="shared" si="5">IF(AND(X281="Ready",ISNUMBER(L281)),L281*N281,"")</ns0:f>
      </ns0:c>
      <ns0:c r="T281" s="85" t="str">
        <ns0:f t="shared" si="6">IF(AND(X281="Ready",ISNUMBER(L281)),MAX(0,-M281)*N281,"")</ns0:f>
      </ns0:c>
      <ns0:c r="U281" s="85" t="str">
        <ns0:f t="shared" si="7"/>
      </ns0:c>
      <ns0:c r="V281" s="83" t="str">
        <ns0:f t="shared" si="8">IF(X281&lt;&gt;"Ready","",IF(ISNUMBER(L281),L281,K281))</ns0:f>
      </ns0:c>
      <ns0:c r="W281" s="85" t="str">
        <ns0:f t="shared" si="9"/>
      </ns0:c>
      <ns0:c r="X281" s="83" t="str">
        <ns0:f>IF(Products!I281="","",IF(Products!I281&lt;&gt;"Ready","Fix Products",IF(COUNTA(E281:F281,H281:J281,L281)&lt;&gt;COUNT(E281:F281,H281:J281,L281),"Numbers only",IF(MIN(E281:F281,H281:J281,L281)&lt;0,"No negatives",IF(AND(N(E281)&gt;0,NOT(ISNUMBER(F281))),"Add purchase total",IF(AND(N(E281)=0,N(F281)&gt;0),"Add received quantity",IF(D281+N(E281)-N(G281)-N(H281)-N(I281)-N(J281)&lt;0,"More out than in stock","Ready")))))))</ns0:f>
      </ns0:c>
      <ns0:c r="Y281" s="85" t="str">
        <ns0:f t="shared" si="10">IF(ISNUMBER(Q281),Q281*N281,"")</ns0:f>
      </ns0:c>
      <ns0:c r="Z281" s="239"/>
    </ns0:row>
    <ns0:row r="282" ht="15.75" customHeight="1">
      <ns0:c r="A282" s="83" t="str">
        <ns0:f>IF(Products!A282="","",Products!A282)</ns0:f>
      </ns0:c>
      <ns0:c r="B282" s="83" t="str">
        <ns0:f>IF(A282="","",Products!B282)</ns0:f>
      </ns0:c>
      <ns0:c r="C282" s="83" t="str">
        <ns0:f>IF(A282="","",Products!C282)</ns0:f>
      </ns0:c>
      <ns0:c r="D282" s="83" t="str">
        <ns0:f>IF(Products!I282="Ready",Products!G282,"")</ns0:f>
      </ns0:c>
      <ns0:c r="E282" s="226"/>
      <ns0:c r="F282" s="227"/>
      <ns0:c r="G282" s="83" t="str">
        <ns0:f>IF(Products!I282="Ready",N(Sales!C282),"")</ns0:f>
      </ns0:c>
      <ns0:c r="H282" s="226"/>
      <ns0:c r="I282" s="226"/>
      <ns0:c r="J282" s="226"/>
      <ns0:c r="K282" s="83" t="str">
        <ns0:f t="shared" si="1">IF(X282&lt;&gt;"Ready","",D282+N(E282)-N(G282)-N(H282)-N(I282)-N(J282))</ns0:f>
      </ns0:c>
      <ns0:c r="L282" s="226"/>
      <ns0:c r="M282" s="83" t="str">
        <ns0:f t="shared" si="2">IF(AND(X282="Ready",ISNUMBER(L282)),L282-K282,"")</ns0:f>
      </ns0:c>
      <ns0:c r="N282" s="85" t="str">
        <ns0:f>IF(X282&lt;&gt;"Ready","",IF(N(E282)&gt;0,(D282*Products!H282+F282)/(D282+E282),Products!H282))</ns0:f>
      </ns0:c>
      <ns0:c r="O282" s="83" t="str">
        <ns0:f>IF(X282="","",IF(X282&lt;&gt;"Ready",X282,IF(NOT(ISNUMBER(Products!E282)),"Set minimum",IF(V282&lt;=Products!E282,"Restock","OK"))))</ns0:f>
      </ns0:c>
      <ns0:c r="P282" s="83" t="str">
        <ns0:f t="shared" si="3"/>
      </ns0:c>
      <ns0:c r="Q282" s="83" t="str">
        <ns0:f>IF(O282&lt;&gt;"Restock","",MAX(0,IF(ISNUMBER(Products!F282),Products!F282,MAX(2*Products!E282,Products!E282+1))-V282))</ns0:f>
      </ns0:c>
      <ns0:c r="R282" s="85" t="str">
        <ns0:f t="shared" si="4"/>
      </ns0:c>
      <ns0:c r="S282" s="85" t="str">
        <ns0:f t="shared" si="5">IF(AND(X282="Ready",ISNUMBER(L282)),L282*N282,"")</ns0:f>
      </ns0:c>
      <ns0:c r="T282" s="85" t="str">
        <ns0:f t="shared" si="6">IF(AND(X282="Ready",ISNUMBER(L282)),MAX(0,-M282)*N282,"")</ns0:f>
      </ns0:c>
      <ns0:c r="U282" s="85" t="str">
        <ns0:f t="shared" si="7"/>
      </ns0:c>
      <ns0:c r="V282" s="83" t="str">
        <ns0:f t="shared" si="8">IF(X282&lt;&gt;"Ready","",IF(ISNUMBER(L282),L282,K282))</ns0:f>
      </ns0:c>
      <ns0:c r="W282" s="85" t="str">
        <ns0:f t="shared" si="9"/>
      </ns0:c>
      <ns0:c r="X282" s="83" t="str">
        <ns0:f>IF(Products!I282="","",IF(Products!I282&lt;&gt;"Ready","Fix Products",IF(COUNTA(E282:F282,H282:J282,L282)&lt;&gt;COUNT(E282:F282,H282:J282,L282),"Numbers only",IF(MIN(E282:F282,H282:J282,L282)&lt;0,"No negatives",IF(AND(N(E282)&gt;0,NOT(ISNUMBER(F282))),"Add purchase total",IF(AND(N(E282)=0,N(F282)&gt;0),"Add received quantity",IF(D282+N(E282)-N(G282)-N(H282)-N(I282)-N(J282)&lt;0,"More out than in stock","Ready")))))))</ns0:f>
      </ns0:c>
      <ns0:c r="Y282" s="85" t="str">
        <ns0:f t="shared" si="10">IF(ISNUMBER(Q282),Q282*N282,"")</ns0:f>
      </ns0:c>
      <ns0:c r="Z282" s="239"/>
    </ns0:row>
    <ns0:row r="283" ht="15.75" customHeight="1">
      <ns0:c r="A283" s="83" t="str">
        <ns0:f>IF(Products!A283="","",Products!A283)</ns0:f>
      </ns0:c>
      <ns0:c r="B283" s="83" t="str">
        <ns0:f>IF(A283="","",Products!B283)</ns0:f>
      </ns0:c>
      <ns0:c r="C283" s="83" t="str">
        <ns0:f>IF(A283="","",Products!C283)</ns0:f>
      </ns0:c>
      <ns0:c r="D283" s="83" t="str">
        <ns0:f>IF(Products!I283="Ready",Products!G283,"")</ns0:f>
      </ns0:c>
      <ns0:c r="E283" s="226"/>
      <ns0:c r="F283" s="227"/>
      <ns0:c r="G283" s="83" t="str">
        <ns0:f>IF(Products!I283="Ready",N(Sales!C283),"")</ns0:f>
      </ns0:c>
      <ns0:c r="H283" s="226"/>
      <ns0:c r="I283" s="226"/>
      <ns0:c r="J283" s="226"/>
      <ns0:c r="K283" s="83" t="str">
        <ns0:f t="shared" si="1">IF(X283&lt;&gt;"Ready","",D283+N(E283)-N(G283)-N(H283)-N(I283)-N(J283))</ns0:f>
      </ns0:c>
      <ns0:c r="L283" s="226"/>
      <ns0:c r="M283" s="83" t="str">
        <ns0:f t="shared" si="2">IF(AND(X283="Ready",ISNUMBER(L283)),L283-K283,"")</ns0:f>
      </ns0:c>
      <ns0:c r="N283" s="85" t="str">
        <ns0:f>IF(X283&lt;&gt;"Ready","",IF(N(E283)&gt;0,(D283*Products!H283+F283)/(D283+E283),Products!H283))</ns0:f>
      </ns0:c>
      <ns0:c r="O283" s="83" t="str">
        <ns0:f>IF(X283="","",IF(X283&lt;&gt;"Ready",X283,IF(NOT(ISNUMBER(Products!E283)),"Set minimum",IF(V283&lt;=Products!E283,"Restock","OK"))))</ns0:f>
      </ns0:c>
      <ns0:c r="P283" s="83" t="str">
        <ns0:f t="shared" si="3"/>
      </ns0:c>
      <ns0:c r="Q283" s="83" t="str">
        <ns0:f>IF(O283&lt;&gt;"Restock","",MAX(0,IF(ISNUMBER(Products!F283),Products!F283,MAX(2*Products!E283,Products!E283+1))-V283))</ns0:f>
      </ns0:c>
      <ns0:c r="R283" s="85" t="str">
        <ns0:f t="shared" si="4"/>
      </ns0:c>
      <ns0:c r="S283" s="85" t="str">
        <ns0:f t="shared" si="5">IF(AND(X283="Ready",ISNUMBER(L283)),L283*N283,"")</ns0:f>
      </ns0:c>
      <ns0:c r="T283" s="85" t="str">
        <ns0:f t="shared" si="6">IF(AND(X283="Ready",ISNUMBER(L283)),MAX(0,-M283)*N283,"")</ns0:f>
      </ns0:c>
      <ns0:c r="U283" s="85" t="str">
        <ns0:f t="shared" si="7"/>
      </ns0:c>
      <ns0:c r="V283" s="83" t="str">
        <ns0:f t="shared" si="8">IF(X283&lt;&gt;"Ready","",IF(ISNUMBER(L283),L283,K283))</ns0:f>
      </ns0:c>
      <ns0:c r="W283" s="85" t="str">
        <ns0:f t="shared" si="9"/>
      </ns0:c>
      <ns0:c r="X283" s="83" t="str">
        <ns0:f>IF(Products!I283="","",IF(Products!I283&lt;&gt;"Ready","Fix Products",IF(COUNTA(E283:F283,H283:J283,L283)&lt;&gt;COUNT(E283:F283,H283:J283,L283),"Numbers only",IF(MIN(E283:F283,H283:J283,L283)&lt;0,"No negatives",IF(AND(N(E283)&gt;0,NOT(ISNUMBER(F283))),"Add purchase total",IF(AND(N(E283)=0,N(F283)&gt;0),"Add received quantity",IF(D283+N(E283)-N(G283)-N(H283)-N(I283)-N(J283)&lt;0,"More out than in stock","Ready")))))))</ns0:f>
      </ns0:c>
      <ns0:c r="Y283" s="85" t="str">
        <ns0:f t="shared" si="10">IF(ISNUMBER(Q283),Q283*N283,"")</ns0:f>
      </ns0:c>
      <ns0:c r="Z283" s="239"/>
    </ns0:row>
    <ns0:row r="284" ht="15.75" customHeight="1">
      <ns0:c r="A284" s="83" t="str">
        <ns0:f>IF(Products!A284="","",Products!A284)</ns0:f>
      </ns0:c>
      <ns0:c r="B284" s="83" t="str">
        <ns0:f>IF(A284="","",Products!B284)</ns0:f>
      </ns0:c>
      <ns0:c r="C284" s="83" t="str">
        <ns0:f>IF(A284="","",Products!C284)</ns0:f>
      </ns0:c>
      <ns0:c r="D284" s="83" t="str">
        <ns0:f>IF(Products!I284="Ready",Products!G284,"")</ns0:f>
      </ns0:c>
      <ns0:c r="E284" s="226"/>
      <ns0:c r="F284" s="227"/>
      <ns0:c r="G284" s="83" t="str">
        <ns0:f>IF(Products!I284="Ready",N(Sales!C284),"")</ns0:f>
      </ns0:c>
      <ns0:c r="H284" s="226"/>
      <ns0:c r="I284" s="226"/>
      <ns0:c r="J284" s="226"/>
      <ns0:c r="K284" s="83" t="str">
        <ns0:f t="shared" si="1">IF(X284&lt;&gt;"Ready","",D284+N(E284)-N(G284)-N(H284)-N(I284)-N(J284))</ns0:f>
      </ns0:c>
      <ns0:c r="L284" s="226"/>
      <ns0:c r="M284" s="83" t="str">
        <ns0:f t="shared" si="2">IF(AND(X284="Ready",ISNUMBER(L284)),L284-K284,"")</ns0:f>
      </ns0:c>
      <ns0:c r="N284" s="85" t="str">
        <ns0:f>IF(X284&lt;&gt;"Ready","",IF(N(E284)&gt;0,(D284*Products!H284+F284)/(D284+E284),Products!H284))</ns0:f>
      </ns0:c>
      <ns0:c r="O284" s="83" t="str">
        <ns0:f>IF(X284="","",IF(X284&lt;&gt;"Ready",X284,IF(NOT(ISNUMBER(Products!E284)),"Set minimum",IF(V284&lt;=Products!E284,"Restock","OK"))))</ns0:f>
      </ns0:c>
      <ns0:c r="P284" s="83" t="str">
        <ns0:f t="shared" si="3"/>
      </ns0:c>
      <ns0:c r="Q284" s="83" t="str">
        <ns0:f>IF(O284&lt;&gt;"Restock","",MAX(0,IF(ISNUMBER(Products!F284),Products!F284,MAX(2*Products!E284,Products!E284+1))-V284))</ns0:f>
      </ns0:c>
      <ns0:c r="R284" s="85" t="str">
        <ns0:f t="shared" si="4"/>
      </ns0:c>
      <ns0:c r="S284" s="85" t="str">
        <ns0:f t="shared" si="5">IF(AND(X284="Ready",ISNUMBER(L284)),L284*N284,"")</ns0:f>
      </ns0:c>
      <ns0:c r="T284" s="85" t="str">
        <ns0:f t="shared" si="6">IF(AND(X284="Ready",ISNUMBER(L284)),MAX(0,-M284)*N284,"")</ns0:f>
      </ns0:c>
      <ns0:c r="U284" s="85" t="str">
        <ns0:f t="shared" si="7"/>
      </ns0:c>
      <ns0:c r="V284" s="83" t="str">
        <ns0:f t="shared" si="8">IF(X284&lt;&gt;"Ready","",IF(ISNUMBER(L284),L284,K284))</ns0:f>
      </ns0:c>
      <ns0:c r="W284" s="85" t="str">
        <ns0:f t="shared" si="9"/>
      </ns0:c>
      <ns0:c r="X284" s="83" t="str">
        <ns0:f>IF(Products!I284="","",IF(Products!I284&lt;&gt;"Ready","Fix Products",IF(COUNTA(E284:F284,H284:J284,L284)&lt;&gt;COUNT(E284:F284,H284:J284,L284),"Numbers only",IF(MIN(E284:F284,H284:J284,L284)&lt;0,"No negatives",IF(AND(N(E284)&gt;0,NOT(ISNUMBER(F284))),"Add purchase total",IF(AND(N(E284)=0,N(F284)&gt;0),"Add received quantity",IF(D284+N(E284)-N(G284)-N(H284)-N(I284)-N(J284)&lt;0,"More out than in stock","Ready")))))))</ns0:f>
      </ns0:c>
      <ns0:c r="Y284" s="85" t="str">
        <ns0:f t="shared" si="10">IF(ISNUMBER(Q284),Q284*N284,"")</ns0:f>
      </ns0:c>
      <ns0:c r="Z284" s="239"/>
    </ns0:row>
    <ns0:row r="285" ht="15.75" customHeight="1">
      <ns0:c r="A285" s="83" t="str">
        <ns0:f>IF(Products!A285="","",Products!A285)</ns0:f>
      </ns0:c>
      <ns0:c r="B285" s="83" t="str">
        <ns0:f>IF(A285="","",Products!B285)</ns0:f>
      </ns0:c>
      <ns0:c r="C285" s="83" t="str">
        <ns0:f>IF(A285="","",Products!C285)</ns0:f>
      </ns0:c>
      <ns0:c r="D285" s="83" t="str">
        <ns0:f>IF(Products!I285="Ready",Products!G285,"")</ns0:f>
      </ns0:c>
      <ns0:c r="E285" s="226"/>
      <ns0:c r="F285" s="227"/>
      <ns0:c r="G285" s="83" t="str">
        <ns0:f>IF(Products!I285="Ready",N(Sales!C285),"")</ns0:f>
      </ns0:c>
      <ns0:c r="H285" s="226"/>
      <ns0:c r="I285" s="226"/>
      <ns0:c r="J285" s="226"/>
      <ns0:c r="K285" s="83" t="str">
        <ns0:f t="shared" si="1">IF(X285&lt;&gt;"Ready","",D285+N(E285)-N(G285)-N(H285)-N(I285)-N(J285))</ns0:f>
      </ns0:c>
      <ns0:c r="L285" s="226"/>
      <ns0:c r="M285" s="83" t="str">
        <ns0:f t="shared" si="2">IF(AND(X285="Ready",ISNUMBER(L285)),L285-K285,"")</ns0:f>
      </ns0:c>
      <ns0:c r="N285" s="85" t="str">
        <ns0:f>IF(X285&lt;&gt;"Ready","",IF(N(E285)&gt;0,(D285*Products!H285+F285)/(D285+E285),Products!H285))</ns0:f>
      </ns0:c>
      <ns0:c r="O285" s="83" t="str">
        <ns0:f>IF(X285="","",IF(X285&lt;&gt;"Ready",X285,IF(NOT(ISNUMBER(Products!E285)),"Set minimum",IF(V285&lt;=Products!E285,"Restock","OK"))))</ns0:f>
      </ns0:c>
      <ns0:c r="P285" s="83" t="str">
        <ns0:f t="shared" si="3"/>
      </ns0:c>
      <ns0:c r="Q285" s="83" t="str">
        <ns0:f>IF(O285&lt;&gt;"Restock","",MAX(0,IF(ISNUMBER(Products!F285),Products!F285,MAX(2*Products!E285,Products!E285+1))-V285))</ns0:f>
      </ns0:c>
      <ns0:c r="R285" s="85" t="str">
        <ns0:f t="shared" si="4"/>
      </ns0:c>
      <ns0:c r="S285" s="85" t="str">
        <ns0:f t="shared" si="5">IF(AND(X285="Ready",ISNUMBER(L285)),L285*N285,"")</ns0:f>
      </ns0:c>
      <ns0:c r="T285" s="85" t="str">
        <ns0:f t="shared" si="6">IF(AND(X285="Ready",ISNUMBER(L285)),MAX(0,-M285)*N285,"")</ns0:f>
      </ns0:c>
      <ns0:c r="U285" s="85" t="str">
        <ns0:f t="shared" si="7"/>
      </ns0:c>
      <ns0:c r="V285" s="83" t="str">
        <ns0:f t="shared" si="8">IF(X285&lt;&gt;"Ready","",IF(ISNUMBER(L285),L285,K285))</ns0:f>
      </ns0:c>
      <ns0:c r="W285" s="85" t="str">
        <ns0:f t="shared" si="9"/>
      </ns0:c>
      <ns0:c r="X285" s="83" t="str">
        <ns0:f>IF(Products!I285="","",IF(Products!I285&lt;&gt;"Ready","Fix Products",IF(COUNTA(E285:F285,H285:J285,L285)&lt;&gt;COUNT(E285:F285,H285:J285,L285),"Numbers only",IF(MIN(E285:F285,H285:J285,L285)&lt;0,"No negatives",IF(AND(N(E285)&gt;0,NOT(ISNUMBER(F285))),"Add purchase total",IF(AND(N(E285)=0,N(F285)&gt;0),"Add received quantity",IF(D285+N(E285)-N(G285)-N(H285)-N(I285)-N(J285)&lt;0,"More out than in stock","Ready")))))))</ns0:f>
      </ns0:c>
      <ns0:c r="Y285" s="85" t="str">
        <ns0:f t="shared" si="10">IF(ISNUMBER(Q285),Q285*N285,"")</ns0:f>
      </ns0:c>
      <ns0:c r="Z285" s="239"/>
    </ns0:row>
    <ns0:row r="286" ht="15.75" customHeight="1">
      <ns0:c r="A286" s="83" t="str">
        <ns0:f>IF(Products!A286="","",Products!A286)</ns0:f>
      </ns0:c>
      <ns0:c r="B286" s="83" t="str">
        <ns0:f>IF(A286="","",Products!B286)</ns0:f>
      </ns0:c>
      <ns0:c r="C286" s="83" t="str">
        <ns0:f>IF(A286="","",Products!C286)</ns0:f>
      </ns0:c>
      <ns0:c r="D286" s="83" t="str">
        <ns0:f>IF(Products!I286="Ready",Products!G286,"")</ns0:f>
      </ns0:c>
      <ns0:c r="E286" s="226"/>
      <ns0:c r="F286" s="227"/>
      <ns0:c r="G286" s="83" t="str">
        <ns0:f>IF(Products!I286="Ready",N(Sales!C286),"")</ns0:f>
      </ns0:c>
      <ns0:c r="H286" s="226"/>
      <ns0:c r="I286" s="226"/>
      <ns0:c r="J286" s="226"/>
      <ns0:c r="K286" s="83" t="str">
        <ns0:f t="shared" si="1">IF(X286&lt;&gt;"Ready","",D286+N(E286)-N(G286)-N(H286)-N(I286)-N(J286))</ns0:f>
      </ns0:c>
      <ns0:c r="L286" s="226"/>
      <ns0:c r="M286" s="83" t="str">
        <ns0:f t="shared" si="2">IF(AND(X286="Ready",ISNUMBER(L286)),L286-K286,"")</ns0:f>
      </ns0:c>
      <ns0:c r="N286" s="85" t="str">
        <ns0:f>IF(X286&lt;&gt;"Ready","",IF(N(E286)&gt;0,(D286*Products!H286+F286)/(D286+E286),Products!H286))</ns0:f>
      </ns0:c>
      <ns0:c r="O286" s="83" t="str">
        <ns0:f>IF(X286="","",IF(X286&lt;&gt;"Ready",X286,IF(NOT(ISNUMBER(Products!E286)),"Set minimum",IF(V286&lt;=Products!E286,"Restock","OK"))))</ns0:f>
      </ns0:c>
      <ns0:c r="P286" s="83" t="str">
        <ns0:f t="shared" si="3"/>
      </ns0:c>
      <ns0:c r="Q286" s="83" t="str">
        <ns0:f>IF(O286&lt;&gt;"Restock","",MAX(0,IF(ISNUMBER(Products!F286),Products!F286,MAX(2*Products!E286,Products!E286+1))-V286))</ns0:f>
      </ns0:c>
      <ns0:c r="R286" s="85" t="str">
        <ns0:f t="shared" si="4"/>
      </ns0:c>
      <ns0:c r="S286" s="85" t="str">
        <ns0:f t="shared" si="5">IF(AND(X286="Ready",ISNUMBER(L286)),L286*N286,"")</ns0:f>
      </ns0:c>
      <ns0:c r="T286" s="85" t="str">
        <ns0:f t="shared" si="6">IF(AND(X286="Ready",ISNUMBER(L286)),MAX(0,-M286)*N286,"")</ns0:f>
      </ns0:c>
      <ns0:c r="U286" s="85" t="str">
        <ns0:f t="shared" si="7"/>
      </ns0:c>
      <ns0:c r="V286" s="83" t="str">
        <ns0:f t="shared" si="8">IF(X286&lt;&gt;"Ready","",IF(ISNUMBER(L286),L286,K286))</ns0:f>
      </ns0:c>
      <ns0:c r="W286" s="85" t="str">
        <ns0:f t="shared" si="9"/>
      </ns0:c>
      <ns0:c r="X286" s="83" t="str">
        <ns0:f>IF(Products!I286="","",IF(Products!I286&lt;&gt;"Ready","Fix Products",IF(COUNTA(E286:F286,H286:J286,L286)&lt;&gt;COUNT(E286:F286,H286:J286,L286),"Numbers only",IF(MIN(E286:F286,H286:J286,L286)&lt;0,"No negatives",IF(AND(N(E286)&gt;0,NOT(ISNUMBER(F286))),"Add purchase total",IF(AND(N(E286)=0,N(F286)&gt;0),"Add received quantity",IF(D286+N(E286)-N(G286)-N(H286)-N(I286)-N(J286)&lt;0,"More out than in stock","Ready")))))))</ns0:f>
      </ns0:c>
      <ns0:c r="Y286" s="85" t="str">
        <ns0:f t="shared" si="10">IF(ISNUMBER(Q286),Q286*N286,"")</ns0:f>
      </ns0:c>
      <ns0:c r="Z286" s="239"/>
    </ns0:row>
    <ns0:row r="287" ht="15.75" customHeight="1">
      <ns0:c r="A287" s="83" t="str">
        <ns0:f>IF(Products!A287="","",Products!A287)</ns0:f>
      </ns0:c>
      <ns0:c r="B287" s="83" t="str">
        <ns0:f>IF(A287="","",Products!B287)</ns0:f>
      </ns0:c>
      <ns0:c r="C287" s="83" t="str">
        <ns0:f>IF(A287="","",Products!C287)</ns0:f>
      </ns0:c>
      <ns0:c r="D287" s="83" t="str">
        <ns0:f>IF(Products!I287="Ready",Products!G287,"")</ns0:f>
      </ns0:c>
      <ns0:c r="E287" s="226"/>
      <ns0:c r="F287" s="227"/>
      <ns0:c r="G287" s="83" t="str">
        <ns0:f>IF(Products!I287="Ready",N(Sales!C287),"")</ns0:f>
      </ns0:c>
      <ns0:c r="H287" s="226"/>
      <ns0:c r="I287" s="226"/>
      <ns0:c r="J287" s="226"/>
      <ns0:c r="K287" s="83" t="str">
        <ns0:f t="shared" si="1">IF(X287&lt;&gt;"Ready","",D287+N(E287)-N(G287)-N(H287)-N(I287)-N(J287))</ns0:f>
      </ns0:c>
      <ns0:c r="L287" s="226"/>
      <ns0:c r="M287" s="83" t="str">
        <ns0:f t="shared" si="2">IF(AND(X287="Ready",ISNUMBER(L287)),L287-K287,"")</ns0:f>
      </ns0:c>
      <ns0:c r="N287" s="85" t="str">
        <ns0:f>IF(X287&lt;&gt;"Ready","",IF(N(E287)&gt;0,(D287*Products!H287+F287)/(D287+E287),Products!H287))</ns0:f>
      </ns0:c>
      <ns0:c r="O287" s="83" t="str">
        <ns0:f>IF(X287="","",IF(X287&lt;&gt;"Ready",X287,IF(NOT(ISNUMBER(Products!E287)),"Set minimum",IF(V287&lt;=Products!E287,"Restock","OK"))))</ns0:f>
      </ns0:c>
      <ns0:c r="P287" s="83" t="str">
        <ns0:f t="shared" si="3"/>
      </ns0:c>
      <ns0:c r="Q287" s="83" t="str">
        <ns0:f>IF(O287&lt;&gt;"Restock","",MAX(0,IF(ISNUMBER(Products!F287),Products!F287,MAX(2*Products!E287,Products!E287+1))-V287))</ns0:f>
      </ns0:c>
      <ns0:c r="R287" s="85" t="str">
        <ns0:f t="shared" si="4"/>
      </ns0:c>
      <ns0:c r="S287" s="85" t="str">
        <ns0:f t="shared" si="5">IF(AND(X287="Ready",ISNUMBER(L287)),L287*N287,"")</ns0:f>
      </ns0:c>
      <ns0:c r="T287" s="85" t="str">
        <ns0:f t="shared" si="6">IF(AND(X287="Ready",ISNUMBER(L287)),MAX(0,-M287)*N287,"")</ns0:f>
      </ns0:c>
      <ns0:c r="U287" s="85" t="str">
        <ns0:f t="shared" si="7"/>
      </ns0:c>
      <ns0:c r="V287" s="83" t="str">
        <ns0:f t="shared" si="8">IF(X287&lt;&gt;"Ready","",IF(ISNUMBER(L287),L287,K287))</ns0:f>
      </ns0:c>
      <ns0:c r="W287" s="85" t="str">
        <ns0:f t="shared" si="9"/>
      </ns0:c>
      <ns0:c r="X287" s="83" t="str">
        <ns0:f>IF(Products!I287="","",IF(Products!I287&lt;&gt;"Ready","Fix Products",IF(COUNTA(E287:F287,H287:J287,L287)&lt;&gt;COUNT(E287:F287,H287:J287,L287),"Numbers only",IF(MIN(E287:F287,H287:J287,L287)&lt;0,"No negatives",IF(AND(N(E287)&gt;0,NOT(ISNUMBER(F287))),"Add purchase total",IF(AND(N(E287)=0,N(F287)&gt;0),"Add received quantity",IF(D287+N(E287)-N(G287)-N(H287)-N(I287)-N(J287)&lt;0,"More out than in stock","Ready")))))))</ns0:f>
      </ns0:c>
      <ns0:c r="Y287" s="85" t="str">
        <ns0:f t="shared" si="10">IF(ISNUMBER(Q287),Q287*N287,"")</ns0:f>
      </ns0:c>
      <ns0:c r="Z287" s="239"/>
    </ns0:row>
    <ns0:row r="288" ht="15.75" customHeight="1">
      <ns0:c r="A288" s="83" t="str">
        <ns0:f>IF(Products!A288="","",Products!A288)</ns0:f>
      </ns0:c>
      <ns0:c r="B288" s="83" t="str">
        <ns0:f>IF(A288="","",Products!B288)</ns0:f>
      </ns0:c>
      <ns0:c r="C288" s="83" t="str">
        <ns0:f>IF(A288="","",Products!C288)</ns0:f>
      </ns0:c>
      <ns0:c r="D288" s="83" t="str">
        <ns0:f>IF(Products!I288="Ready",Products!G288,"")</ns0:f>
      </ns0:c>
      <ns0:c r="E288" s="226"/>
      <ns0:c r="F288" s="227"/>
      <ns0:c r="G288" s="83" t="str">
        <ns0:f>IF(Products!I288="Ready",N(Sales!C288),"")</ns0:f>
      </ns0:c>
      <ns0:c r="H288" s="226"/>
      <ns0:c r="I288" s="226"/>
      <ns0:c r="J288" s="226"/>
      <ns0:c r="K288" s="83" t="str">
        <ns0:f t="shared" si="1">IF(X288&lt;&gt;"Ready","",D288+N(E288)-N(G288)-N(H288)-N(I288)-N(J288))</ns0:f>
      </ns0:c>
      <ns0:c r="L288" s="226"/>
      <ns0:c r="M288" s="83" t="str">
        <ns0:f t="shared" si="2">IF(AND(X288="Ready",ISNUMBER(L288)),L288-K288,"")</ns0:f>
      </ns0:c>
      <ns0:c r="N288" s="85" t="str">
        <ns0:f>IF(X288&lt;&gt;"Ready","",IF(N(E288)&gt;0,(D288*Products!H288+F288)/(D288+E288),Products!H288))</ns0:f>
      </ns0:c>
      <ns0:c r="O288" s="83" t="str">
        <ns0:f>IF(X288="","",IF(X288&lt;&gt;"Ready",X288,IF(NOT(ISNUMBER(Products!E288)),"Set minimum",IF(V288&lt;=Products!E288,"Restock","OK"))))</ns0:f>
      </ns0:c>
      <ns0:c r="P288" s="83" t="str">
        <ns0:f t="shared" si="3"/>
      </ns0:c>
      <ns0:c r="Q288" s="83" t="str">
        <ns0:f>IF(O288&lt;&gt;"Restock","",MAX(0,IF(ISNUMBER(Products!F288),Products!F288,MAX(2*Products!E288,Products!E288+1))-V288))</ns0:f>
      </ns0:c>
      <ns0:c r="R288" s="85" t="str">
        <ns0:f t="shared" si="4"/>
      </ns0:c>
      <ns0:c r="S288" s="85" t="str">
        <ns0:f t="shared" si="5">IF(AND(X288="Ready",ISNUMBER(L288)),L288*N288,"")</ns0:f>
      </ns0:c>
      <ns0:c r="T288" s="85" t="str">
        <ns0:f t="shared" si="6">IF(AND(X288="Ready",ISNUMBER(L288)),MAX(0,-M288)*N288,"")</ns0:f>
      </ns0:c>
      <ns0:c r="U288" s="85" t="str">
        <ns0:f t="shared" si="7"/>
      </ns0:c>
      <ns0:c r="V288" s="83" t="str">
        <ns0:f t="shared" si="8">IF(X288&lt;&gt;"Ready","",IF(ISNUMBER(L288),L288,K288))</ns0:f>
      </ns0:c>
      <ns0:c r="W288" s="85" t="str">
        <ns0:f t="shared" si="9"/>
      </ns0:c>
      <ns0:c r="X288" s="83" t="str">
        <ns0:f>IF(Products!I288="","",IF(Products!I288&lt;&gt;"Ready","Fix Products",IF(COUNTA(E288:F288,H288:J288,L288)&lt;&gt;COUNT(E288:F288,H288:J288,L288),"Numbers only",IF(MIN(E288:F288,H288:J288,L288)&lt;0,"No negatives",IF(AND(N(E288)&gt;0,NOT(ISNUMBER(F288))),"Add purchase total",IF(AND(N(E288)=0,N(F288)&gt;0),"Add received quantity",IF(D288+N(E288)-N(G288)-N(H288)-N(I288)-N(J288)&lt;0,"More out than in stock","Ready")))))))</ns0:f>
      </ns0:c>
      <ns0:c r="Y288" s="85" t="str">
        <ns0:f t="shared" si="10">IF(ISNUMBER(Q288),Q288*N288,"")</ns0:f>
      </ns0:c>
      <ns0:c r="Z288" s="239"/>
    </ns0:row>
    <ns0:row r="289" ht="15.75" customHeight="1">
      <ns0:c r="A289" s="83" t="str">
        <ns0:f>IF(Products!A289="","",Products!A289)</ns0:f>
      </ns0:c>
      <ns0:c r="B289" s="83" t="str">
        <ns0:f>IF(A289="","",Products!B289)</ns0:f>
      </ns0:c>
      <ns0:c r="C289" s="83" t="str">
        <ns0:f>IF(A289="","",Products!C289)</ns0:f>
      </ns0:c>
      <ns0:c r="D289" s="83" t="str">
        <ns0:f>IF(Products!I289="Ready",Products!G289,"")</ns0:f>
      </ns0:c>
      <ns0:c r="E289" s="226"/>
      <ns0:c r="F289" s="227"/>
      <ns0:c r="G289" s="83" t="str">
        <ns0:f>IF(Products!I289="Ready",N(Sales!C289),"")</ns0:f>
      </ns0:c>
      <ns0:c r="H289" s="226"/>
      <ns0:c r="I289" s="226"/>
      <ns0:c r="J289" s="226"/>
      <ns0:c r="K289" s="83" t="str">
        <ns0:f t="shared" si="1">IF(X289&lt;&gt;"Ready","",D289+N(E289)-N(G289)-N(H289)-N(I289)-N(J289))</ns0:f>
      </ns0:c>
      <ns0:c r="L289" s="226"/>
      <ns0:c r="M289" s="83" t="str">
        <ns0:f t="shared" si="2">IF(AND(X289="Ready",ISNUMBER(L289)),L289-K289,"")</ns0:f>
      </ns0:c>
      <ns0:c r="N289" s="85" t="str">
        <ns0:f>IF(X289&lt;&gt;"Ready","",IF(N(E289)&gt;0,(D289*Products!H289+F289)/(D289+E289),Products!H289))</ns0:f>
      </ns0:c>
      <ns0:c r="O289" s="83" t="str">
        <ns0:f>IF(X289="","",IF(X289&lt;&gt;"Ready",X289,IF(NOT(ISNUMBER(Products!E289)),"Set minimum",IF(V289&lt;=Products!E289,"Restock","OK"))))</ns0:f>
      </ns0:c>
      <ns0:c r="P289" s="83" t="str">
        <ns0:f t="shared" si="3"/>
      </ns0:c>
      <ns0:c r="Q289" s="83" t="str">
        <ns0:f>IF(O289&lt;&gt;"Restock","",MAX(0,IF(ISNUMBER(Products!F289),Products!F289,MAX(2*Products!E289,Products!E289+1))-V289))</ns0:f>
      </ns0:c>
      <ns0:c r="R289" s="85" t="str">
        <ns0:f t="shared" si="4"/>
      </ns0:c>
      <ns0:c r="S289" s="85" t="str">
        <ns0:f t="shared" si="5">IF(AND(X289="Ready",ISNUMBER(L289)),L289*N289,"")</ns0:f>
      </ns0:c>
      <ns0:c r="T289" s="85" t="str">
        <ns0:f t="shared" si="6">IF(AND(X289="Ready",ISNUMBER(L289)),MAX(0,-M289)*N289,"")</ns0:f>
      </ns0:c>
      <ns0:c r="U289" s="85" t="str">
        <ns0:f t="shared" si="7"/>
      </ns0:c>
      <ns0:c r="V289" s="83" t="str">
        <ns0:f t="shared" si="8">IF(X289&lt;&gt;"Ready","",IF(ISNUMBER(L289),L289,K289))</ns0:f>
      </ns0:c>
      <ns0:c r="W289" s="85" t="str">
        <ns0:f t="shared" si="9"/>
      </ns0:c>
      <ns0:c r="X289" s="83" t="str">
        <ns0:f>IF(Products!I289="","",IF(Products!I289&lt;&gt;"Ready","Fix Products",IF(COUNTA(E289:F289,H289:J289,L289)&lt;&gt;COUNT(E289:F289,H289:J289,L289),"Numbers only",IF(MIN(E289:F289,H289:J289,L289)&lt;0,"No negatives",IF(AND(N(E289)&gt;0,NOT(ISNUMBER(F289))),"Add purchase total",IF(AND(N(E289)=0,N(F289)&gt;0),"Add received quantity",IF(D289+N(E289)-N(G289)-N(H289)-N(I289)-N(J289)&lt;0,"More out than in stock","Ready")))))))</ns0:f>
      </ns0:c>
      <ns0:c r="Y289" s="85" t="str">
        <ns0:f t="shared" si="10">IF(ISNUMBER(Q289),Q289*N289,"")</ns0:f>
      </ns0:c>
      <ns0:c r="Z289" s="239"/>
    </ns0:row>
    <ns0:row r="290" ht="15.75" customHeight="1">
      <ns0:c r="A290" s="83" t="str">
        <ns0:f>IF(Products!A290="","",Products!A290)</ns0:f>
      </ns0:c>
      <ns0:c r="B290" s="83" t="str">
        <ns0:f>IF(A290="","",Products!B290)</ns0:f>
      </ns0:c>
      <ns0:c r="C290" s="83" t="str">
        <ns0:f>IF(A290="","",Products!C290)</ns0:f>
      </ns0:c>
      <ns0:c r="D290" s="83" t="str">
        <ns0:f>IF(Products!I290="Ready",Products!G290,"")</ns0:f>
      </ns0:c>
      <ns0:c r="E290" s="226"/>
      <ns0:c r="F290" s="227"/>
      <ns0:c r="G290" s="83" t="str">
        <ns0:f>IF(Products!I290="Ready",N(Sales!C290),"")</ns0:f>
      </ns0:c>
      <ns0:c r="H290" s="226"/>
      <ns0:c r="I290" s="226"/>
      <ns0:c r="J290" s="226"/>
      <ns0:c r="K290" s="83" t="str">
        <ns0:f t="shared" si="1">IF(X290&lt;&gt;"Ready","",D290+N(E290)-N(G290)-N(H290)-N(I290)-N(J290))</ns0:f>
      </ns0:c>
      <ns0:c r="L290" s="226"/>
      <ns0:c r="M290" s="83" t="str">
        <ns0:f t="shared" si="2">IF(AND(X290="Ready",ISNUMBER(L290)),L290-K290,"")</ns0:f>
      </ns0:c>
      <ns0:c r="N290" s="85" t="str">
        <ns0:f>IF(X290&lt;&gt;"Ready","",IF(N(E290)&gt;0,(D290*Products!H290+F290)/(D290+E290),Products!H290))</ns0:f>
      </ns0:c>
      <ns0:c r="O290" s="83" t="str">
        <ns0:f>IF(X290="","",IF(X290&lt;&gt;"Ready",X290,IF(NOT(ISNUMBER(Products!E290)),"Set minimum",IF(V290&lt;=Products!E290,"Restock","OK"))))</ns0:f>
      </ns0:c>
      <ns0:c r="P290" s="83" t="str">
        <ns0:f t="shared" si="3"/>
      </ns0:c>
      <ns0:c r="Q290" s="83" t="str">
        <ns0:f>IF(O290&lt;&gt;"Restock","",MAX(0,IF(ISNUMBER(Products!F290),Products!F290,MAX(2*Products!E290,Products!E290+1))-V290))</ns0:f>
      </ns0:c>
      <ns0:c r="R290" s="85" t="str">
        <ns0:f t="shared" si="4"/>
      </ns0:c>
      <ns0:c r="S290" s="85" t="str">
        <ns0:f t="shared" si="5">IF(AND(X290="Ready",ISNUMBER(L290)),L290*N290,"")</ns0:f>
      </ns0:c>
      <ns0:c r="T290" s="85" t="str">
        <ns0:f t="shared" si="6">IF(AND(X290="Ready",ISNUMBER(L290)),MAX(0,-M290)*N290,"")</ns0:f>
      </ns0:c>
      <ns0:c r="U290" s="85" t="str">
        <ns0:f t="shared" si="7"/>
      </ns0:c>
      <ns0:c r="V290" s="83" t="str">
        <ns0:f t="shared" si="8">IF(X290&lt;&gt;"Ready","",IF(ISNUMBER(L290),L290,K290))</ns0:f>
      </ns0:c>
      <ns0:c r="W290" s="85" t="str">
        <ns0:f t="shared" si="9"/>
      </ns0:c>
      <ns0:c r="X290" s="83" t="str">
        <ns0:f>IF(Products!I290="","",IF(Products!I290&lt;&gt;"Ready","Fix Products",IF(COUNTA(E290:F290,H290:J290,L290)&lt;&gt;COUNT(E290:F290,H290:J290,L290),"Numbers only",IF(MIN(E290:F290,H290:J290,L290)&lt;0,"No negatives",IF(AND(N(E290)&gt;0,NOT(ISNUMBER(F290))),"Add purchase total",IF(AND(N(E290)=0,N(F290)&gt;0),"Add received quantity",IF(D290+N(E290)-N(G290)-N(H290)-N(I290)-N(J290)&lt;0,"More out than in stock","Ready")))))))</ns0:f>
      </ns0:c>
      <ns0:c r="Y290" s="85" t="str">
        <ns0:f t="shared" si="10">IF(ISNUMBER(Q290),Q290*N290,"")</ns0:f>
      </ns0:c>
      <ns0:c r="Z290" s="239"/>
    </ns0:row>
    <ns0:row r="291" ht="15.75" customHeight="1">
      <ns0:c r="A291" s="83" t="str">
        <ns0:f>IF(Products!A291="","",Products!A291)</ns0:f>
      </ns0:c>
      <ns0:c r="B291" s="83" t="str">
        <ns0:f>IF(A291="","",Products!B291)</ns0:f>
      </ns0:c>
      <ns0:c r="C291" s="83" t="str">
        <ns0:f>IF(A291="","",Products!C291)</ns0:f>
      </ns0:c>
      <ns0:c r="D291" s="83" t="str">
        <ns0:f>IF(Products!I291="Ready",Products!G291,"")</ns0:f>
      </ns0:c>
      <ns0:c r="E291" s="226"/>
      <ns0:c r="F291" s="227"/>
      <ns0:c r="G291" s="83" t="str">
        <ns0:f>IF(Products!I291="Ready",N(Sales!C291),"")</ns0:f>
      </ns0:c>
      <ns0:c r="H291" s="226"/>
      <ns0:c r="I291" s="226"/>
      <ns0:c r="J291" s="226"/>
      <ns0:c r="K291" s="83" t="str">
        <ns0:f t="shared" si="1">IF(X291&lt;&gt;"Ready","",D291+N(E291)-N(G291)-N(H291)-N(I291)-N(J291))</ns0:f>
      </ns0:c>
      <ns0:c r="L291" s="226"/>
      <ns0:c r="M291" s="83" t="str">
        <ns0:f t="shared" si="2">IF(AND(X291="Ready",ISNUMBER(L291)),L291-K291,"")</ns0:f>
      </ns0:c>
      <ns0:c r="N291" s="85" t="str">
        <ns0:f>IF(X291&lt;&gt;"Ready","",IF(N(E291)&gt;0,(D291*Products!H291+F291)/(D291+E291),Products!H291))</ns0:f>
      </ns0:c>
      <ns0:c r="O291" s="83" t="str">
        <ns0:f>IF(X291="","",IF(X291&lt;&gt;"Ready",X291,IF(NOT(ISNUMBER(Products!E291)),"Set minimum",IF(V291&lt;=Products!E291,"Restock","OK"))))</ns0:f>
      </ns0:c>
      <ns0:c r="P291" s="83" t="str">
        <ns0:f t="shared" si="3"/>
      </ns0:c>
      <ns0:c r="Q291" s="83" t="str">
        <ns0:f>IF(O291&lt;&gt;"Restock","",MAX(0,IF(ISNUMBER(Products!F291),Products!F291,MAX(2*Products!E291,Products!E291+1))-V291))</ns0:f>
      </ns0:c>
      <ns0:c r="R291" s="85" t="str">
        <ns0:f t="shared" si="4"/>
      </ns0:c>
      <ns0:c r="S291" s="85" t="str">
        <ns0:f t="shared" si="5">IF(AND(X291="Ready",ISNUMBER(L291)),L291*N291,"")</ns0:f>
      </ns0:c>
      <ns0:c r="T291" s="85" t="str">
        <ns0:f t="shared" si="6">IF(AND(X291="Ready",ISNUMBER(L291)),MAX(0,-M291)*N291,"")</ns0:f>
      </ns0:c>
      <ns0:c r="U291" s="85" t="str">
        <ns0:f t="shared" si="7"/>
      </ns0:c>
      <ns0:c r="V291" s="83" t="str">
        <ns0:f t="shared" si="8">IF(X291&lt;&gt;"Ready","",IF(ISNUMBER(L291),L291,K291))</ns0:f>
      </ns0:c>
      <ns0:c r="W291" s="85" t="str">
        <ns0:f t="shared" si="9"/>
      </ns0:c>
      <ns0:c r="X291" s="83" t="str">
        <ns0:f>IF(Products!I291="","",IF(Products!I291&lt;&gt;"Ready","Fix Products",IF(COUNTA(E291:F291,H291:J291,L291)&lt;&gt;COUNT(E291:F291,H291:J291,L291),"Numbers only",IF(MIN(E291:F291,H291:J291,L291)&lt;0,"No negatives",IF(AND(N(E291)&gt;0,NOT(ISNUMBER(F291))),"Add purchase total",IF(AND(N(E291)=0,N(F291)&gt;0),"Add received quantity",IF(D291+N(E291)-N(G291)-N(H291)-N(I291)-N(J291)&lt;0,"More out than in stock","Ready")))))))</ns0:f>
      </ns0:c>
      <ns0:c r="Y291" s="85" t="str">
        <ns0:f t="shared" si="10">IF(ISNUMBER(Q291),Q291*N291,"")</ns0:f>
      </ns0:c>
      <ns0:c r="Z291" s="239"/>
    </ns0:row>
    <ns0:row r="292" ht="15.75" customHeight="1">
      <ns0:c r="A292" s="83" t="str">
        <ns0:f>IF(Products!A292="","",Products!A292)</ns0:f>
      </ns0:c>
      <ns0:c r="B292" s="83" t="str">
        <ns0:f>IF(A292="","",Products!B292)</ns0:f>
      </ns0:c>
      <ns0:c r="C292" s="83" t="str">
        <ns0:f>IF(A292="","",Products!C292)</ns0:f>
      </ns0:c>
      <ns0:c r="D292" s="83" t="str">
        <ns0:f>IF(Products!I292="Ready",Products!G292,"")</ns0:f>
      </ns0:c>
      <ns0:c r="E292" s="226"/>
      <ns0:c r="F292" s="227"/>
      <ns0:c r="G292" s="83" t="str">
        <ns0:f>IF(Products!I292="Ready",N(Sales!C292),"")</ns0:f>
      </ns0:c>
      <ns0:c r="H292" s="226"/>
      <ns0:c r="I292" s="226"/>
      <ns0:c r="J292" s="226"/>
      <ns0:c r="K292" s="83" t="str">
        <ns0:f t="shared" si="1">IF(X292&lt;&gt;"Ready","",D292+N(E292)-N(G292)-N(H292)-N(I292)-N(J292))</ns0:f>
      </ns0:c>
      <ns0:c r="L292" s="226"/>
      <ns0:c r="M292" s="83" t="str">
        <ns0:f t="shared" si="2">IF(AND(X292="Ready",ISNUMBER(L292)),L292-K292,"")</ns0:f>
      </ns0:c>
      <ns0:c r="N292" s="85" t="str">
        <ns0:f>IF(X292&lt;&gt;"Ready","",IF(N(E292)&gt;0,(D292*Products!H292+F292)/(D292+E292),Products!H292))</ns0:f>
      </ns0:c>
      <ns0:c r="O292" s="83" t="str">
        <ns0:f>IF(X292="","",IF(X292&lt;&gt;"Ready",X292,IF(NOT(ISNUMBER(Products!E292)),"Set minimum",IF(V292&lt;=Products!E292,"Restock","OK"))))</ns0:f>
      </ns0:c>
      <ns0:c r="P292" s="83" t="str">
        <ns0:f t="shared" si="3"/>
      </ns0:c>
      <ns0:c r="Q292" s="83" t="str">
        <ns0:f>IF(O292&lt;&gt;"Restock","",MAX(0,IF(ISNUMBER(Products!F292),Products!F292,MAX(2*Products!E292,Products!E292+1))-V292))</ns0:f>
      </ns0:c>
      <ns0:c r="R292" s="85" t="str">
        <ns0:f t="shared" si="4"/>
      </ns0:c>
      <ns0:c r="S292" s="85" t="str">
        <ns0:f t="shared" si="5">IF(AND(X292="Ready",ISNUMBER(L292)),L292*N292,"")</ns0:f>
      </ns0:c>
      <ns0:c r="T292" s="85" t="str">
        <ns0:f t="shared" si="6">IF(AND(X292="Ready",ISNUMBER(L292)),MAX(0,-M292)*N292,"")</ns0:f>
      </ns0:c>
      <ns0:c r="U292" s="85" t="str">
        <ns0:f t="shared" si="7"/>
      </ns0:c>
      <ns0:c r="V292" s="83" t="str">
        <ns0:f t="shared" si="8">IF(X292&lt;&gt;"Ready","",IF(ISNUMBER(L292),L292,K292))</ns0:f>
      </ns0:c>
      <ns0:c r="W292" s="85" t="str">
        <ns0:f t="shared" si="9"/>
      </ns0:c>
      <ns0:c r="X292" s="83" t="str">
        <ns0:f>IF(Products!I292="","",IF(Products!I292&lt;&gt;"Ready","Fix Products",IF(COUNTA(E292:F292,H292:J292,L292)&lt;&gt;COUNT(E292:F292,H292:J292,L292),"Numbers only",IF(MIN(E292:F292,H292:J292,L292)&lt;0,"No negatives",IF(AND(N(E292)&gt;0,NOT(ISNUMBER(F292))),"Add purchase total",IF(AND(N(E292)=0,N(F292)&gt;0),"Add received quantity",IF(D292+N(E292)-N(G292)-N(H292)-N(I292)-N(J292)&lt;0,"More out than in stock","Ready")))))))</ns0:f>
      </ns0:c>
      <ns0:c r="Y292" s="85" t="str">
        <ns0:f t="shared" si="10">IF(ISNUMBER(Q292),Q292*N292,"")</ns0:f>
      </ns0:c>
      <ns0:c r="Z292" s="239"/>
    </ns0:row>
    <ns0:row r="293" ht="15.75" customHeight="1">
      <ns0:c r="A293" s="83" t="str">
        <ns0:f>IF(Products!A293="","",Products!A293)</ns0:f>
      </ns0:c>
      <ns0:c r="B293" s="83" t="str">
        <ns0:f>IF(A293="","",Products!B293)</ns0:f>
      </ns0:c>
      <ns0:c r="C293" s="83" t="str">
        <ns0:f>IF(A293="","",Products!C293)</ns0:f>
      </ns0:c>
      <ns0:c r="D293" s="83" t="str">
        <ns0:f>IF(Products!I293="Ready",Products!G293,"")</ns0:f>
      </ns0:c>
      <ns0:c r="E293" s="226"/>
      <ns0:c r="F293" s="227"/>
      <ns0:c r="G293" s="83" t="str">
        <ns0:f>IF(Products!I293="Ready",N(Sales!C293),"")</ns0:f>
      </ns0:c>
      <ns0:c r="H293" s="226"/>
      <ns0:c r="I293" s="226"/>
      <ns0:c r="J293" s="226"/>
      <ns0:c r="K293" s="83" t="str">
        <ns0:f t="shared" si="1">IF(X293&lt;&gt;"Ready","",D293+N(E293)-N(G293)-N(H293)-N(I293)-N(J293))</ns0:f>
      </ns0:c>
      <ns0:c r="L293" s="226"/>
      <ns0:c r="M293" s="83" t="str">
        <ns0:f t="shared" si="2">IF(AND(X293="Ready",ISNUMBER(L293)),L293-K293,"")</ns0:f>
      </ns0:c>
      <ns0:c r="N293" s="85" t="str">
        <ns0:f>IF(X293&lt;&gt;"Ready","",IF(N(E293)&gt;0,(D293*Products!H293+F293)/(D293+E293),Products!H293))</ns0:f>
      </ns0:c>
      <ns0:c r="O293" s="83" t="str">
        <ns0:f>IF(X293="","",IF(X293&lt;&gt;"Ready",X293,IF(NOT(ISNUMBER(Products!E293)),"Set minimum",IF(V293&lt;=Products!E293,"Restock","OK"))))</ns0:f>
      </ns0:c>
      <ns0:c r="P293" s="83" t="str">
        <ns0:f t="shared" si="3"/>
      </ns0:c>
      <ns0:c r="Q293" s="83" t="str">
        <ns0:f>IF(O293&lt;&gt;"Restock","",MAX(0,IF(ISNUMBER(Products!F293),Products!F293,MAX(2*Products!E293,Products!E293+1))-V293))</ns0:f>
      </ns0:c>
      <ns0:c r="R293" s="85" t="str">
        <ns0:f t="shared" si="4"/>
      </ns0:c>
      <ns0:c r="S293" s="85" t="str">
        <ns0:f t="shared" si="5">IF(AND(X293="Ready",ISNUMBER(L293)),L293*N293,"")</ns0:f>
      </ns0:c>
      <ns0:c r="T293" s="85" t="str">
        <ns0:f t="shared" si="6">IF(AND(X293="Ready",ISNUMBER(L293)),MAX(0,-M293)*N293,"")</ns0:f>
      </ns0:c>
      <ns0:c r="U293" s="85" t="str">
        <ns0:f t="shared" si="7"/>
      </ns0:c>
      <ns0:c r="V293" s="83" t="str">
        <ns0:f t="shared" si="8">IF(X293&lt;&gt;"Ready","",IF(ISNUMBER(L293),L293,K293))</ns0:f>
      </ns0:c>
      <ns0:c r="W293" s="85" t="str">
        <ns0:f t="shared" si="9"/>
      </ns0:c>
      <ns0:c r="X293" s="83" t="str">
        <ns0:f>IF(Products!I293="","",IF(Products!I293&lt;&gt;"Ready","Fix Products",IF(COUNTA(E293:F293,H293:J293,L293)&lt;&gt;COUNT(E293:F293,H293:J293,L293),"Numbers only",IF(MIN(E293:F293,H293:J293,L293)&lt;0,"No negatives",IF(AND(N(E293)&gt;0,NOT(ISNUMBER(F293))),"Add purchase total",IF(AND(N(E293)=0,N(F293)&gt;0),"Add received quantity",IF(D293+N(E293)-N(G293)-N(H293)-N(I293)-N(J293)&lt;0,"More out than in stock","Ready")))))))</ns0:f>
      </ns0:c>
      <ns0:c r="Y293" s="85" t="str">
        <ns0:f t="shared" si="10">IF(ISNUMBER(Q293),Q293*N293,"")</ns0:f>
      </ns0:c>
      <ns0:c r="Z293" s="239"/>
    </ns0:row>
    <ns0:row r="294" ht="15.75" customHeight="1">
      <ns0:c r="A294" s="83" t="str">
        <ns0:f>IF(Products!A294="","",Products!A294)</ns0:f>
      </ns0:c>
      <ns0:c r="B294" s="83" t="str">
        <ns0:f>IF(A294="","",Products!B294)</ns0:f>
      </ns0:c>
      <ns0:c r="C294" s="83" t="str">
        <ns0:f>IF(A294="","",Products!C294)</ns0:f>
      </ns0:c>
      <ns0:c r="D294" s="83" t="str">
        <ns0:f>IF(Products!I294="Ready",Products!G294,"")</ns0:f>
      </ns0:c>
      <ns0:c r="E294" s="226"/>
      <ns0:c r="F294" s="227"/>
      <ns0:c r="G294" s="83" t="str">
        <ns0:f>IF(Products!I294="Ready",N(Sales!C294),"")</ns0:f>
      </ns0:c>
      <ns0:c r="H294" s="226"/>
      <ns0:c r="I294" s="226"/>
      <ns0:c r="J294" s="226"/>
      <ns0:c r="K294" s="83" t="str">
        <ns0:f t="shared" si="1">IF(X294&lt;&gt;"Ready","",D294+N(E294)-N(G294)-N(H294)-N(I294)-N(J294))</ns0:f>
      </ns0:c>
      <ns0:c r="L294" s="226"/>
      <ns0:c r="M294" s="83" t="str">
        <ns0:f t="shared" si="2">IF(AND(X294="Ready",ISNUMBER(L294)),L294-K294,"")</ns0:f>
      </ns0:c>
      <ns0:c r="N294" s="85" t="str">
        <ns0:f>IF(X294&lt;&gt;"Ready","",IF(N(E294)&gt;0,(D294*Products!H294+F294)/(D294+E294),Products!H294))</ns0:f>
      </ns0:c>
      <ns0:c r="O294" s="83" t="str">
        <ns0:f>IF(X294="","",IF(X294&lt;&gt;"Ready",X294,IF(NOT(ISNUMBER(Products!E294)),"Set minimum",IF(V294&lt;=Products!E294,"Restock","OK"))))</ns0:f>
      </ns0:c>
      <ns0:c r="P294" s="83" t="str">
        <ns0:f t="shared" si="3"/>
      </ns0:c>
      <ns0:c r="Q294" s="83" t="str">
        <ns0:f>IF(O294&lt;&gt;"Restock","",MAX(0,IF(ISNUMBER(Products!F294),Products!F294,MAX(2*Products!E294,Products!E294+1))-V294))</ns0:f>
      </ns0:c>
      <ns0:c r="R294" s="85" t="str">
        <ns0:f t="shared" si="4"/>
      </ns0:c>
      <ns0:c r="S294" s="85" t="str">
        <ns0:f t="shared" si="5">IF(AND(X294="Ready",ISNUMBER(L294)),L294*N294,"")</ns0:f>
      </ns0:c>
      <ns0:c r="T294" s="85" t="str">
        <ns0:f t="shared" si="6">IF(AND(X294="Ready",ISNUMBER(L294)),MAX(0,-M294)*N294,"")</ns0:f>
      </ns0:c>
      <ns0:c r="U294" s="85" t="str">
        <ns0:f t="shared" si="7"/>
      </ns0:c>
      <ns0:c r="V294" s="83" t="str">
        <ns0:f t="shared" si="8">IF(X294&lt;&gt;"Ready","",IF(ISNUMBER(L294),L294,K294))</ns0:f>
      </ns0:c>
      <ns0:c r="W294" s="85" t="str">
        <ns0:f t="shared" si="9"/>
      </ns0:c>
      <ns0:c r="X294" s="83" t="str">
        <ns0:f>IF(Products!I294="","",IF(Products!I294&lt;&gt;"Ready","Fix Products",IF(COUNTA(E294:F294,H294:J294,L294)&lt;&gt;COUNT(E294:F294,H294:J294,L294),"Numbers only",IF(MIN(E294:F294,H294:J294,L294)&lt;0,"No negatives",IF(AND(N(E294)&gt;0,NOT(ISNUMBER(F294))),"Add purchase total",IF(AND(N(E294)=0,N(F294)&gt;0),"Add received quantity",IF(D294+N(E294)-N(G294)-N(H294)-N(I294)-N(J294)&lt;0,"More out than in stock","Ready")))))))</ns0:f>
      </ns0:c>
      <ns0:c r="Y294" s="85" t="str">
        <ns0:f t="shared" si="10">IF(ISNUMBER(Q294),Q294*N294,"")</ns0:f>
      </ns0:c>
      <ns0:c r="Z294" s="239"/>
    </ns0:row>
    <ns0:row r="295" ht="15.75" customHeight="1">
      <ns0:c r="A295" s="83" t="str">
        <ns0:f>IF(Products!A295="","",Products!A295)</ns0:f>
      </ns0:c>
      <ns0:c r="B295" s="83" t="str">
        <ns0:f>IF(A295="","",Products!B295)</ns0:f>
      </ns0:c>
      <ns0:c r="C295" s="83" t="str">
        <ns0:f>IF(A295="","",Products!C295)</ns0:f>
      </ns0:c>
      <ns0:c r="D295" s="83" t="str">
        <ns0:f>IF(Products!I295="Ready",Products!G295,"")</ns0:f>
      </ns0:c>
      <ns0:c r="E295" s="226"/>
      <ns0:c r="F295" s="227"/>
      <ns0:c r="G295" s="83" t="str">
        <ns0:f>IF(Products!I295="Ready",N(Sales!C295),"")</ns0:f>
      </ns0:c>
      <ns0:c r="H295" s="226"/>
      <ns0:c r="I295" s="226"/>
      <ns0:c r="J295" s="226"/>
      <ns0:c r="K295" s="83" t="str">
        <ns0:f t="shared" si="1">IF(X295&lt;&gt;"Ready","",D295+N(E295)-N(G295)-N(H295)-N(I295)-N(J295))</ns0:f>
      </ns0:c>
      <ns0:c r="L295" s="226"/>
      <ns0:c r="M295" s="83" t="str">
        <ns0:f t="shared" si="2">IF(AND(X295="Ready",ISNUMBER(L295)),L295-K295,"")</ns0:f>
      </ns0:c>
      <ns0:c r="N295" s="85" t="str">
        <ns0:f>IF(X295&lt;&gt;"Ready","",IF(N(E295)&gt;0,(D295*Products!H295+F295)/(D295+E295),Products!H295))</ns0:f>
      </ns0:c>
      <ns0:c r="O295" s="83" t="str">
        <ns0:f>IF(X295="","",IF(X295&lt;&gt;"Ready",X295,IF(NOT(ISNUMBER(Products!E295)),"Set minimum",IF(V295&lt;=Products!E295,"Restock","OK"))))</ns0:f>
      </ns0:c>
      <ns0:c r="P295" s="83" t="str">
        <ns0:f t="shared" si="3"/>
      </ns0:c>
      <ns0:c r="Q295" s="83" t="str">
        <ns0:f>IF(O295&lt;&gt;"Restock","",MAX(0,IF(ISNUMBER(Products!F295),Products!F295,MAX(2*Products!E295,Products!E295+1))-V295))</ns0:f>
      </ns0:c>
      <ns0:c r="R295" s="85" t="str">
        <ns0:f t="shared" si="4"/>
      </ns0:c>
      <ns0:c r="S295" s="85" t="str">
        <ns0:f t="shared" si="5">IF(AND(X295="Ready",ISNUMBER(L295)),L295*N295,"")</ns0:f>
      </ns0:c>
      <ns0:c r="T295" s="85" t="str">
        <ns0:f t="shared" si="6">IF(AND(X295="Ready",ISNUMBER(L295)),MAX(0,-M295)*N295,"")</ns0:f>
      </ns0:c>
      <ns0:c r="U295" s="85" t="str">
        <ns0:f t="shared" si="7"/>
      </ns0:c>
      <ns0:c r="V295" s="83" t="str">
        <ns0:f t="shared" si="8">IF(X295&lt;&gt;"Ready","",IF(ISNUMBER(L295),L295,K295))</ns0:f>
      </ns0:c>
      <ns0:c r="W295" s="85" t="str">
        <ns0:f t="shared" si="9"/>
      </ns0:c>
      <ns0:c r="X295" s="83" t="str">
        <ns0:f>IF(Products!I295="","",IF(Products!I295&lt;&gt;"Ready","Fix Products",IF(COUNTA(E295:F295,H295:J295,L295)&lt;&gt;COUNT(E295:F295,H295:J295,L295),"Numbers only",IF(MIN(E295:F295,H295:J295,L295)&lt;0,"No negatives",IF(AND(N(E295)&gt;0,NOT(ISNUMBER(F295))),"Add purchase total",IF(AND(N(E295)=0,N(F295)&gt;0),"Add received quantity",IF(D295+N(E295)-N(G295)-N(H295)-N(I295)-N(J295)&lt;0,"More out than in stock","Ready")))))))</ns0:f>
      </ns0:c>
      <ns0:c r="Y295" s="85" t="str">
        <ns0:f t="shared" si="10">IF(ISNUMBER(Q295),Q295*N295,"")</ns0:f>
      </ns0:c>
      <ns0:c r="Z295" s="239"/>
    </ns0:row>
    <ns0:row r="296" ht="15.75" customHeight="1">
      <ns0:c r="A296" s="83" t="str">
        <ns0:f>IF(Products!A296="","",Products!A296)</ns0:f>
      </ns0:c>
      <ns0:c r="B296" s="83" t="str">
        <ns0:f>IF(A296="","",Products!B296)</ns0:f>
      </ns0:c>
      <ns0:c r="C296" s="83" t="str">
        <ns0:f>IF(A296="","",Products!C296)</ns0:f>
      </ns0:c>
      <ns0:c r="D296" s="83" t="str">
        <ns0:f>IF(Products!I296="Ready",Products!G296,"")</ns0:f>
      </ns0:c>
      <ns0:c r="E296" s="226"/>
      <ns0:c r="F296" s="227"/>
      <ns0:c r="G296" s="83" t="str">
        <ns0:f>IF(Products!I296="Ready",N(Sales!C296),"")</ns0:f>
      </ns0:c>
      <ns0:c r="H296" s="226"/>
      <ns0:c r="I296" s="226"/>
      <ns0:c r="J296" s="226"/>
      <ns0:c r="K296" s="83" t="str">
        <ns0:f t="shared" si="1">IF(X296&lt;&gt;"Ready","",D296+N(E296)-N(G296)-N(H296)-N(I296)-N(J296))</ns0:f>
      </ns0:c>
      <ns0:c r="L296" s="226"/>
      <ns0:c r="M296" s="83" t="str">
        <ns0:f t="shared" si="2">IF(AND(X296="Ready",ISNUMBER(L296)),L296-K296,"")</ns0:f>
      </ns0:c>
      <ns0:c r="N296" s="85" t="str">
        <ns0:f>IF(X296&lt;&gt;"Ready","",IF(N(E296)&gt;0,(D296*Products!H296+F296)/(D296+E296),Products!H296))</ns0:f>
      </ns0:c>
      <ns0:c r="O296" s="83" t="str">
        <ns0:f>IF(X296="","",IF(X296&lt;&gt;"Ready",X296,IF(NOT(ISNUMBER(Products!E296)),"Set minimum",IF(V296&lt;=Products!E296,"Restock","OK"))))</ns0:f>
      </ns0:c>
      <ns0:c r="P296" s="83" t="str">
        <ns0:f t="shared" si="3"/>
      </ns0:c>
      <ns0:c r="Q296" s="83" t="str">
        <ns0:f>IF(O296&lt;&gt;"Restock","",MAX(0,IF(ISNUMBER(Products!F296),Products!F296,MAX(2*Products!E296,Products!E296+1))-V296))</ns0:f>
      </ns0:c>
      <ns0:c r="R296" s="85" t="str">
        <ns0:f t="shared" si="4"/>
      </ns0:c>
      <ns0:c r="S296" s="85" t="str">
        <ns0:f t="shared" si="5">IF(AND(X296="Ready",ISNUMBER(L296)),L296*N296,"")</ns0:f>
      </ns0:c>
      <ns0:c r="T296" s="85" t="str">
        <ns0:f t="shared" si="6">IF(AND(X296="Ready",ISNUMBER(L296)),MAX(0,-M296)*N296,"")</ns0:f>
      </ns0:c>
      <ns0:c r="U296" s="85" t="str">
        <ns0:f t="shared" si="7"/>
      </ns0:c>
      <ns0:c r="V296" s="83" t="str">
        <ns0:f t="shared" si="8">IF(X296&lt;&gt;"Ready","",IF(ISNUMBER(L296),L296,K296))</ns0:f>
      </ns0:c>
      <ns0:c r="W296" s="85" t="str">
        <ns0:f t="shared" si="9"/>
      </ns0:c>
      <ns0:c r="X296" s="83" t="str">
        <ns0:f>IF(Products!I296="","",IF(Products!I296&lt;&gt;"Ready","Fix Products",IF(COUNTA(E296:F296,H296:J296,L296)&lt;&gt;COUNT(E296:F296,H296:J296,L296),"Numbers only",IF(MIN(E296:F296,H296:J296,L296)&lt;0,"No negatives",IF(AND(N(E296)&gt;0,NOT(ISNUMBER(F296))),"Add purchase total",IF(AND(N(E296)=0,N(F296)&gt;0),"Add received quantity",IF(D296+N(E296)-N(G296)-N(H296)-N(I296)-N(J296)&lt;0,"More out than in stock","Ready")))))))</ns0:f>
      </ns0:c>
      <ns0:c r="Y296" s="85" t="str">
        <ns0:f t="shared" si="10">IF(ISNUMBER(Q296),Q296*N296,"")</ns0:f>
      </ns0:c>
      <ns0:c r="Z296" s="239"/>
    </ns0:row>
    <ns0:row r="297" ht="15.75" customHeight="1">
      <ns0:c r="A297" s="83" t="str">
        <ns0:f>IF(Products!A297="","",Products!A297)</ns0:f>
      </ns0:c>
      <ns0:c r="B297" s="83" t="str">
        <ns0:f>IF(A297="","",Products!B297)</ns0:f>
      </ns0:c>
      <ns0:c r="C297" s="83" t="str">
        <ns0:f>IF(A297="","",Products!C297)</ns0:f>
      </ns0:c>
      <ns0:c r="D297" s="83" t="str">
        <ns0:f>IF(Products!I297="Ready",Products!G297,"")</ns0:f>
      </ns0:c>
      <ns0:c r="E297" s="226"/>
      <ns0:c r="F297" s="227"/>
      <ns0:c r="G297" s="83" t="str">
        <ns0:f>IF(Products!I297="Ready",N(Sales!C297),"")</ns0:f>
      </ns0:c>
      <ns0:c r="H297" s="226"/>
      <ns0:c r="I297" s="226"/>
      <ns0:c r="J297" s="226"/>
      <ns0:c r="K297" s="83" t="str">
        <ns0:f t="shared" si="1">IF(X297&lt;&gt;"Ready","",D297+N(E297)-N(G297)-N(H297)-N(I297)-N(J297))</ns0:f>
      </ns0:c>
      <ns0:c r="L297" s="226"/>
      <ns0:c r="M297" s="83" t="str">
        <ns0:f t="shared" si="2">IF(AND(X297="Ready",ISNUMBER(L297)),L297-K297,"")</ns0:f>
      </ns0:c>
      <ns0:c r="N297" s="85" t="str">
        <ns0:f>IF(X297&lt;&gt;"Ready","",IF(N(E297)&gt;0,(D297*Products!H297+F297)/(D297+E297),Products!H297))</ns0:f>
      </ns0:c>
      <ns0:c r="O297" s="83" t="str">
        <ns0:f>IF(X297="","",IF(X297&lt;&gt;"Ready",X297,IF(NOT(ISNUMBER(Products!E297)),"Set minimum",IF(V297&lt;=Products!E297,"Restock","OK"))))</ns0:f>
      </ns0:c>
      <ns0:c r="P297" s="83" t="str">
        <ns0:f t="shared" si="3"/>
      </ns0:c>
      <ns0:c r="Q297" s="83" t="str">
        <ns0:f>IF(O297&lt;&gt;"Restock","",MAX(0,IF(ISNUMBER(Products!F297),Products!F297,MAX(2*Products!E297,Products!E297+1))-V297))</ns0:f>
      </ns0:c>
      <ns0:c r="R297" s="85" t="str">
        <ns0:f t="shared" si="4"/>
      </ns0:c>
      <ns0:c r="S297" s="85" t="str">
        <ns0:f t="shared" si="5">IF(AND(X297="Ready",ISNUMBER(L297)),L297*N297,"")</ns0:f>
      </ns0:c>
      <ns0:c r="T297" s="85" t="str">
        <ns0:f t="shared" si="6">IF(AND(X297="Ready",ISNUMBER(L297)),MAX(0,-M297)*N297,"")</ns0:f>
      </ns0:c>
      <ns0:c r="U297" s="85" t="str">
        <ns0:f t="shared" si="7"/>
      </ns0:c>
      <ns0:c r="V297" s="83" t="str">
        <ns0:f t="shared" si="8">IF(X297&lt;&gt;"Ready","",IF(ISNUMBER(L297),L297,K297))</ns0:f>
      </ns0:c>
      <ns0:c r="W297" s="85" t="str">
        <ns0:f t="shared" si="9"/>
      </ns0:c>
      <ns0:c r="X297" s="83" t="str">
        <ns0:f>IF(Products!I297="","",IF(Products!I297&lt;&gt;"Ready","Fix Products",IF(COUNTA(E297:F297,H297:J297,L297)&lt;&gt;COUNT(E297:F297,H297:J297,L297),"Numbers only",IF(MIN(E297:F297,H297:J297,L297)&lt;0,"No negatives",IF(AND(N(E297)&gt;0,NOT(ISNUMBER(F297))),"Add purchase total",IF(AND(N(E297)=0,N(F297)&gt;0),"Add received quantity",IF(D297+N(E297)-N(G297)-N(H297)-N(I297)-N(J297)&lt;0,"More out than in stock","Ready")))))))</ns0:f>
      </ns0:c>
      <ns0:c r="Y297" s="85" t="str">
        <ns0:f t="shared" si="10">IF(ISNUMBER(Q297),Q297*N297,"")</ns0:f>
      </ns0:c>
      <ns0:c r="Z297" s="239"/>
    </ns0:row>
    <ns0:row r="298" ht="15.75" customHeight="1">
      <ns0:c r="A298" s="83" t="str">
        <ns0:f>IF(Products!A298="","",Products!A298)</ns0:f>
      </ns0:c>
      <ns0:c r="B298" s="83" t="str">
        <ns0:f>IF(A298="","",Products!B298)</ns0:f>
      </ns0:c>
      <ns0:c r="C298" s="83" t="str">
        <ns0:f>IF(A298="","",Products!C298)</ns0:f>
      </ns0:c>
      <ns0:c r="D298" s="83" t="str">
        <ns0:f>IF(Products!I298="Ready",Products!G298,"")</ns0:f>
      </ns0:c>
      <ns0:c r="E298" s="226"/>
      <ns0:c r="F298" s="227"/>
      <ns0:c r="G298" s="83" t="str">
        <ns0:f>IF(Products!I298="Ready",N(Sales!C298),"")</ns0:f>
      </ns0:c>
      <ns0:c r="H298" s="226"/>
      <ns0:c r="I298" s="226"/>
      <ns0:c r="J298" s="226"/>
      <ns0:c r="K298" s="83" t="str">
        <ns0:f t="shared" si="1">IF(X298&lt;&gt;"Ready","",D298+N(E298)-N(G298)-N(H298)-N(I298)-N(J298))</ns0:f>
      </ns0:c>
      <ns0:c r="L298" s="226"/>
      <ns0:c r="M298" s="83" t="str">
        <ns0:f t="shared" si="2">IF(AND(X298="Ready",ISNUMBER(L298)),L298-K298,"")</ns0:f>
      </ns0:c>
      <ns0:c r="N298" s="85" t="str">
        <ns0:f>IF(X298&lt;&gt;"Ready","",IF(N(E298)&gt;0,(D298*Products!H298+F298)/(D298+E298),Products!H298))</ns0:f>
      </ns0:c>
      <ns0:c r="O298" s="83" t="str">
        <ns0:f>IF(X298="","",IF(X298&lt;&gt;"Ready",X298,IF(NOT(ISNUMBER(Products!E298)),"Set minimum",IF(V298&lt;=Products!E298,"Restock","OK"))))</ns0:f>
      </ns0:c>
      <ns0:c r="P298" s="83" t="str">
        <ns0:f t="shared" si="3"/>
      </ns0:c>
      <ns0:c r="Q298" s="83" t="str">
        <ns0:f>IF(O298&lt;&gt;"Restock","",MAX(0,IF(ISNUMBER(Products!F298),Products!F298,MAX(2*Products!E298,Products!E298+1))-V298))</ns0:f>
      </ns0:c>
      <ns0:c r="R298" s="85" t="str">
        <ns0:f t="shared" si="4"/>
      </ns0:c>
      <ns0:c r="S298" s="85" t="str">
        <ns0:f t="shared" si="5">IF(AND(X298="Ready",ISNUMBER(L298)),L298*N298,"")</ns0:f>
      </ns0:c>
      <ns0:c r="T298" s="85" t="str">
        <ns0:f t="shared" si="6">IF(AND(X298="Ready",ISNUMBER(L298)),MAX(0,-M298)*N298,"")</ns0:f>
      </ns0:c>
      <ns0:c r="U298" s="85" t="str">
        <ns0:f t="shared" si="7"/>
      </ns0:c>
      <ns0:c r="V298" s="83" t="str">
        <ns0:f t="shared" si="8">IF(X298&lt;&gt;"Ready","",IF(ISNUMBER(L298),L298,K298))</ns0:f>
      </ns0:c>
      <ns0:c r="W298" s="85" t="str">
        <ns0:f t="shared" si="9"/>
      </ns0:c>
      <ns0:c r="X298" s="83" t="str">
        <ns0:f>IF(Products!I298="","",IF(Products!I298&lt;&gt;"Ready","Fix Products",IF(COUNTA(E298:F298,H298:J298,L298)&lt;&gt;COUNT(E298:F298,H298:J298,L298),"Numbers only",IF(MIN(E298:F298,H298:J298,L298)&lt;0,"No negatives",IF(AND(N(E298)&gt;0,NOT(ISNUMBER(F298))),"Add purchase total",IF(AND(N(E298)=0,N(F298)&gt;0),"Add received quantity",IF(D298+N(E298)-N(G298)-N(H298)-N(I298)-N(J298)&lt;0,"More out than in stock","Ready")))))))</ns0:f>
      </ns0:c>
      <ns0:c r="Y298" s="85" t="str">
        <ns0:f t="shared" si="10">IF(ISNUMBER(Q298),Q298*N298,"")</ns0:f>
      </ns0:c>
      <ns0:c r="Z298" s="239"/>
    </ns0:row>
    <ns0:row r="299" ht="15.75" customHeight="1">
      <ns0:c r="A299" s="83" t="str">
        <ns0:f>IF(Products!A299="","",Products!A299)</ns0:f>
      </ns0:c>
      <ns0:c r="B299" s="83" t="str">
        <ns0:f>IF(A299="","",Products!B299)</ns0:f>
      </ns0:c>
      <ns0:c r="C299" s="83" t="str">
        <ns0:f>IF(A299="","",Products!C299)</ns0:f>
      </ns0:c>
      <ns0:c r="D299" s="83" t="str">
        <ns0:f>IF(Products!I299="Ready",Products!G299,"")</ns0:f>
      </ns0:c>
      <ns0:c r="E299" s="226"/>
      <ns0:c r="F299" s="227"/>
      <ns0:c r="G299" s="83" t="str">
        <ns0:f>IF(Products!I299="Ready",N(Sales!C299),"")</ns0:f>
      </ns0:c>
      <ns0:c r="H299" s="226"/>
      <ns0:c r="I299" s="226"/>
      <ns0:c r="J299" s="226"/>
      <ns0:c r="K299" s="83" t="str">
        <ns0:f t="shared" si="1">IF(X299&lt;&gt;"Ready","",D299+N(E299)-N(G299)-N(H299)-N(I299)-N(J299))</ns0:f>
      </ns0:c>
      <ns0:c r="L299" s="226"/>
      <ns0:c r="M299" s="83" t="str">
        <ns0:f t="shared" si="2">IF(AND(X299="Ready",ISNUMBER(L299)),L299-K299,"")</ns0:f>
      </ns0:c>
      <ns0:c r="N299" s="85" t="str">
        <ns0:f>IF(X299&lt;&gt;"Ready","",IF(N(E299)&gt;0,(D299*Products!H299+F299)/(D299+E299),Products!H299))</ns0:f>
      </ns0:c>
      <ns0:c r="O299" s="83" t="str">
        <ns0:f>IF(X299="","",IF(X299&lt;&gt;"Ready",X299,IF(NOT(ISNUMBER(Products!E299)),"Set minimum",IF(V299&lt;=Products!E299,"Restock","OK"))))</ns0:f>
      </ns0:c>
      <ns0:c r="P299" s="83" t="str">
        <ns0:f t="shared" si="3"/>
      </ns0:c>
      <ns0:c r="Q299" s="83" t="str">
        <ns0:f>IF(O299&lt;&gt;"Restock","",MAX(0,IF(ISNUMBER(Products!F299),Products!F299,MAX(2*Products!E299,Products!E299+1))-V299))</ns0:f>
      </ns0:c>
      <ns0:c r="R299" s="85" t="str">
        <ns0:f t="shared" si="4"/>
      </ns0:c>
      <ns0:c r="S299" s="85" t="str">
        <ns0:f t="shared" si="5">IF(AND(X299="Ready",ISNUMBER(L299)),L299*N299,"")</ns0:f>
      </ns0:c>
      <ns0:c r="T299" s="85" t="str">
        <ns0:f t="shared" si="6">IF(AND(X299="Ready",ISNUMBER(L299)),MAX(0,-M299)*N299,"")</ns0:f>
      </ns0:c>
      <ns0:c r="U299" s="85" t="str">
        <ns0:f t="shared" si="7"/>
      </ns0:c>
      <ns0:c r="V299" s="83" t="str">
        <ns0:f t="shared" si="8">IF(X299&lt;&gt;"Ready","",IF(ISNUMBER(L299),L299,K299))</ns0:f>
      </ns0:c>
      <ns0:c r="W299" s="85" t="str">
        <ns0:f t="shared" si="9"/>
      </ns0:c>
      <ns0:c r="X299" s="83" t="str">
        <ns0:f>IF(Products!I299="","",IF(Products!I299&lt;&gt;"Ready","Fix Products",IF(COUNTA(E299:F299,H299:J299,L299)&lt;&gt;COUNT(E299:F299,H299:J299,L299),"Numbers only",IF(MIN(E299:F299,H299:J299,L299)&lt;0,"No negatives",IF(AND(N(E299)&gt;0,NOT(ISNUMBER(F299))),"Add purchase total",IF(AND(N(E299)=0,N(F299)&gt;0),"Add received quantity",IF(D299+N(E299)-N(G299)-N(H299)-N(I299)-N(J299)&lt;0,"More out than in stock","Ready")))))))</ns0:f>
      </ns0:c>
      <ns0:c r="Y299" s="85" t="str">
        <ns0:f t="shared" si="10">IF(ISNUMBER(Q299),Q299*N299,"")</ns0:f>
      </ns0:c>
      <ns0:c r="Z299" s="239"/>
    </ns0:row>
    <ns0:row r="300" ht="15.75" customHeight="1">
      <ns0:c r="A300" s="83" t="str">
        <ns0:f>IF(Products!A300="","",Products!A300)</ns0:f>
      </ns0:c>
      <ns0:c r="B300" s="83" t="str">
        <ns0:f>IF(A300="","",Products!B300)</ns0:f>
      </ns0:c>
      <ns0:c r="C300" s="83" t="str">
        <ns0:f>IF(A300="","",Products!C300)</ns0:f>
      </ns0:c>
      <ns0:c r="D300" s="83" t="str">
        <ns0:f>IF(Products!I300="Ready",Products!G300,"")</ns0:f>
      </ns0:c>
      <ns0:c r="E300" s="226"/>
      <ns0:c r="F300" s="227"/>
      <ns0:c r="G300" s="83" t="str">
        <ns0:f>IF(Products!I300="Ready",N(Sales!C300),"")</ns0:f>
      </ns0:c>
      <ns0:c r="H300" s="226"/>
      <ns0:c r="I300" s="226"/>
      <ns0:c r="J300" s="226"/>
      <ns0:c r="K300" s="83" t="str">
        <ns0:f t="shared" si="1">IF(X300&lt;&gt;"Ready","",D300+N(E300)-N(G300)-N(H300)-N(I300)-N(J300))</ns0:f>
      </ns0:c>
      <ns0:c r="L300" s="226"/>
      <ns0:c r="M300" s="83" t="str">
        <ns0:f t="shared" si="2">IF(AND(X300="Ready",ISNUMBER(L300)),L300-K300,"")</ns0:f>
      </ns0:c>
      <ns0:c r="N300" s="85" t="str">
        <ns0:f>IF(X300&lt;&gt;"Ready","",IF(N(E300)&gt;0,(D300*Products!H300+F300)/(D300+E300),Products!H300))</ns0:f>
      </ns0:c>
      <ns0:c r="O300" s="83" t="str">
        <ns0:f>IF(X300="","",IF(X300&lt;&gt;"Ready",X300,IF(NOT(ISNUMBER(Products!E300)),"Set minimum",IF(V300&lt;=Products!E300,"Restock","OK"))))</ns0:f>
      </ns0:c>
      <ns0:c r="P300" s="83" t="str">
        <ns0:f t="shared" si="3"/>
      </ns0:c>
      <ns0:c r="Q300" s="83" t="str">
        <ns0:f>IF(O300&lt;&gt;"Restock","",MAX(0,IF(ISNUMBER(Products!F300),Products!F300,MAX(2*Products!E300,Products!E300+1))-V300))</ns0:f>
      </ns0:c>
      <ns0:c r="R300" s="85" t="str">
        <ns0:f t="shared" si="4"/>
      </ns0:c>
      <ns0:c r="S300" s="85" t="str">
        <ns0:f t="shared" si="5">IF(AND(X300="Ready",ISNUMBER(L300)),L300*N300,"")</ns0:f>
      </ns0:c>
      <ns0:c r="T300" s="85" t="str">
        <ns0:f t="shared" si="6">IF(AND(X300="Ready",ISNUMBER(L300)),MAX(0,-M300)*N300,"")</ns0:f>
      </ns0:c>
      <ns0:c r="U300" s="85" t="str">
        <ns0:f t="shared" si="7"/>
      </ns0:c>
      <ns0:c r="V300" s="83" t="str">
        <ns0:f t="shared" si="8">IF(X300&lt;&gt;"Ready","",IF(ISNUMBER(L300),L300,K300))</ns0:f>
      </ns0:c>
      <ns0:c r="W300" s="85" t="str">
        <ns0:f t="shared" si="9"/>
      </ns0:c>
      <ns0:c r="X300" s="83" t="str">
        <ns0:f>IF(Products!I300="","",IF(Products!I300&lt;&gt;"Ready","Fix Products",IF(COUNTA(E300:F300,H300:J300,L300)&lt;&gt;COUNT(E300:F300,H300:J300,L300),"Numbers only",IF(MIN(E300:F300,H300:J300,L300)&lt;0,"No negatives",IF(AND(N(E300)&gt;0,NOT(ISNUMBER(F300))),"Add purchase total",IF(AND(N(E300)=0,N(F300)&gt;0),"Add received quantity",IF(D300+N(E300)-N(G300)-N(H300)-N(I300)-N(J300)&lt;0,"More out than in stock","Ready")))))))</ns0:f>
      </ns0:c>
      <ns0:c r="Y300" s="85" t="str">
        <ns0:f t="shared" si="10">IF(ISNUMBER(Q300),Q300*N300,"")</ns0:f>
      </ns0:c>
      <ns0:c r="Z300" s="239"/>
    </ns0:row>
    <ns0:row r="301" ht="15.75" customHeight="1">
      <ns0:c r="A301" s="83" t="str">
        <ns0:f>IF(Products!A301="","",Products!A301)</ns0:f>
      </ns0:c>
      <ns0:c r="B301" s="83" t="str">
        <ns0:f>IF(A301="","",Products!B301)</ns0:f>
      </ns0:c>
      <ns0:c r="C301" s="83" t="str">
        <ns0:f>IF(A301="","",Products!C301)</ns0:f>
      </ns0:c>
      <ns0:c r="D301" s="83" t="str">
        <ns0:f>IF(Products!I301="Ready",Products!G301,"")</ns0:f>
      </ns0:c>
      <ns0:c r="E301" s="226"/>
      <ns0:c r="F301" s="227"/>
      <ns0:c r="G301" s="83" t="str">
        <ns0:f>IF(Products!I301="Ready",N(Sales!C301),"")</ns0:f>
      </ns0:c>
      <ns0:c r="H301" s="226"/>
      <ns0:c r="I301" s="226"/>
      <ns0:c r="J301" s="226"/>
      <ns0:c r="K301" s="83" t="str">
        <ns0:f t="shared" si="1">IF(X301&lt;&gt;"Ready","",D301+N(E301)-N(G301)-N(H301)-N(I301)-N(J301))</ns0:f>
      </ns0:c>
      <ns0:c r="L301" s="226"/>
      <ns0:c r="M301" s="83" t="str">
        <ns0:f t="shared" si="2">IF(AND(X301="Ready",ISNUMBER(L301)),L301-K301,"")</ns0:f>
      </ns0:c>
      <ns0:c r="N301" s="85" t="str">
        <ns0:f>IF(X301&lt;&gt;"Ready","",IF(N(E301)&gt;0,(D301*Products!H301+F301)/(D301+E301),Products!H301))</ns0:f>
      </ns0:c>
      <ns0:c r="O301" s="83" t="str">
        <ns0:f>IF(X301="","",IF(X301&lt;&gt;"Ready",X301,IF(NOT(ISNUMBER(Products!E301)),"Set minimum",IF(V301&lt;=Products!E301,"Restock","OK"))))</ns0:f>
      </ns0:c>
      <ns0:c r="P301" s="83" t="str">
        <ns0:f t="shared" si="3"/>
      </ns0:c>
      <ns0:c r="Q301" s="83" t="str">
        <ns0:f>IF(O301&lt;&gt;"Restock","",MAX(0,IF(ISNUMBER(Products!F301),Products!F301,MAX(2*Products!E301,Products!E301+1))-V301))</ns0:f>
      </ns0:c>
      <ns0:c r="R301" s="85" t="str">
        <ns0:f t="shared" si="4"/>
      </ns0:c>
      <ns0:c r="S301" s="85" t="str">
        <ns0:f t="shared" si="5">IF(AND(X301="Ready",ISNUMBER(L301)),L301*N301,"")</ns0:f>
      </ns0:c>
      <ns0:c r="T301" s="85" t="str">
        <ns0:f t="shared" si="6">IF(AND(X301="Ready",ISNUMBER(L301)),MAX(0,-M301)*N301,"")</ns0:f>
      </ns0:c>
      <ns0:c r="U301" s="85" t="str">
        <ns0:f t="shared" si="7"/>
      </ns0:c>
      <ns0:c r="V301" s="83" t="str">
        <ns0:f t="shared" si="8">IF(X301&lt;&gt;"Ready","",IF(ISNUMBER(L301),L301,K301))</ns0:f>
      </ns0:c>
      <ns0:c r="W301" s="85" t="str">
        <ns0:f t="shared" si="9"/>
      </ns0:c>
      <ns0:c r="X301" s="83" t="str">
        <ns0:f>IF(Products!I301="","",IF(Products!I301&lt;&gt;"Ready","Fix Products",IF(COUNTA(E301:F301,H301:J301,L301)&lt;&gt;COUNT(E301:F301,H301:J301,L301),"Numbers only",IF(MIN(E301:F301,H301:J301,L301)&lt;0,"No negatives",IF(AND(N(E301)&gt;0,NOT(ISNUMBER(F301))),"Add purchase total",IF(AND(N(E301)=0,N(F301)&gt;0),"Add received quantity",IF(D301+N(E301)-N(G301)-N(H301)-N(I301)-N(J301)&lt;0,"More out than in stock","Ready")))))))</ns0:f>
      </ns0:c>
      <ns0:c r="Y301" s="85" t="str">
        <ns0:f t="shared" si="10">IF(ISNUMBER(Q301),Q301*N301,"")</ns0:f>
      </ns0:c>
      <ns0:c r="Z301" s="239"/>
    </ns0:row>
    <ns0:row r="302" ht="15.75" customHeight="1">
      <ns0:c r="A302" s="83" t="str">
        <ns0:f>IF(Products!A302="","",Products!A302)</ns0:f>
      </ns0:c>
      <ns0:c r="B302" s="83" t="str">
        <ns0:f>IF(A302="","",Products!B302)</ns0:f>
      </ns0:c>
      <ns0:c r="C302" s="83" t="str">
        <ns0:f>IF(A302="","",Products!C302)</ns0:f>
      </ns0:c>
      <ns0:c r="D302" s="83" t="str">
        <ns0:f>IF(Products!I302="Ready",Products!G302,"")</ns0:f>
      </ns0:c>
      <ns0:c r="E302" s="226"/>
      <ns0:c r="F302" s="227"/>
      <ns0:c r="G302" s="83" t="str">
        <ns0:f>IF(Products!I302="Ready",N(Sales!C302),"")</ns0:f>
      </ns0:c>
      <ns0:c r="H302" s="226"/>
      <ns0:c r="I302" s="226"/>
      <ns0:c r="J302" s="226"/>
      <ns0:c r="K302" s="83" t="str">
        <ns0:f t="shared" si="1">IF(X302&lt;&gt;"Ready","",D302+N(E302)-N(G302)-N(H302)-N(I302)-N(J302))</ns0:f>
      </ns0:c>
      <ns0:c r="L302" s="226"/>
      <ns0:c r="M302" s="83" t="str">
        <ns0:f t="shared" si="2">IF(AND(X302="Ready",ISNUMBER(L302)),L302-K302,"")</ns0:f>
      </ns0:c>
      <ns0:c r="N302" s="85" t="str">
        <ns0:f>IF(X302&lt;&gt;"Ready","",IF(N(E302)&gt;0,(D302*Products!H302+F302)/(D302+E302),Products!H302))</ns0:f>
      </ns0:c>
      <ns0:c r="O302" s="83" t="str">
        <ns0:f>IF(X302="","",IF(X302&lt;&gt;"Ready",X302,IF(NOT(ISNUMBER(Products!E302)),"Set minimum",IF(V302&lt;=Products!E302,"Restock","OK"))))</ns0:f>
      </ns0:c>
      <ns0:c r="P302" s="83" t="str">
        <ns0:f t="shared" si="3"/>
      </ns0:c>
      <ns0:c r="Q302" s="83" t="str">
        <ns0:f>IF(O302&lt;&gt;"Restock","",MAX(0,IF(ISNUMBER(Products!F302),Products!F302,MAX(2*Products!E302,Products!E302+1))-V302))</ns0:f>
      </ns0:c>
      <ns0:c r="R302" s="85" t="str">
        <ns0:f t="shared" si="4"/>
      </ns0:c>
      <ns0:c r="S302" s="85" t="str">
        <ns0:f t="shared" si="5">IF(AND(X302="Ready",ISNUMBER(L302)),L302*N302,"")</ns0:f>
      </ns0:c>
      <ns0:c r="T302" s="85" t="str">
        <ns0:f t="shared" si="6">IF(AND(X302="Ready",ISNUMBER(L302)),MAX(0,-M302)*N302,"")</ns0:f>
      </ns0:c>
      <ns0:c r="U302" s="85" t="str">
        <ns0:f t="shared" si="7"/>
      </ns0:c>
      <ns0:c r="V302" s="83" t="str">
        <ns0:f t="shared" si="8">IF(X302&lt;&gt;"Ready","",IF(ISNUMBER(L302),L302,K302))</ns0:f>
      </ns0:c>
      <ns0:c r="W302" s="85" t="str">
        <ns0:f t="shared" si="9"/>
      </ns0:c>
      <ns0:c r="X302" s="83" t="str">
        <ns0:f>IF(Products!I302="","",IF(Products!I302&lt;&gt;"Ready","Fix Products",IF(COUNTA(E302:F302,H302:J302,L302)&lt;&gt;COUNT(E302:F302,H302:J302,L302),"Numbers only",IF(MIN(E302:F302,H302:J302,L302)&lt;0,"No negatives",IF(AND(N(E302)&gt;0,NOT(ISNUMBER(F302))),"Add purchase total",IF(AND(N(E302)=0,N(F302)&gt;0),"Add received quantity",IF(D302+N(E302)-N(G302)-N(H302)-N(I302)-N(J302)&lt;0,"More out than in stock","Ready")))))))</ns0:f>
      </ns0:c>
      <ns0:c r="Y302" s="85" t="str">
        <ns0:f t="shared" si="10">IF(ISNUMBER(Q302),Q302*N302,"")</ns0:f>
      </ns0:c>
      <ns0:c r="Z302" s="239"/>
    </ns0:row>
    <ns0:row r="303" ht="15.75" customHeight="1">
      <ns0:c r="A303" s="83" t="str">
        <ns0:f>IF(Products!A303="","",Products!A303)</ns0:f>
      </ns0:c>
      <ns0:c r="B303" s="83" t="str">
        <ns0:f>IF(A303="","",Products!B303)</ns0:f>
      </ns0:c>
      <ns0:c r="C303" s="83" t="str">
        <ns0:f>IF(A303="","",Products!C303)</ns0:f>
      </ns0:c>
      <ns0:c r="D303" s="83" t="str">
        <ns0:f>IF(Products!I303="Ready",Products!G303,"")</ns0:f>
      </ns0:c>
      <ns0:c r="E303" s="226"/>
      <ns0:c r="F303" s="227"/>
      <ns0:c r="G303" s="83" t="str">
        <ns0:f>IF(Products!I303="Ready",N(Sales!C303),"")</ns0:f>
      </ns0:c>
      <ns0:c r="H303" s="226"/>
      <ns0:c r="I303" s="226"/>
      <ns0:c r="J303" s="226"/>
      <ns0:c r="K303" s="83" t="str">
        <ns0:f t="shared" si="1">IF(X303&lt;&gt;"Ready","",D303+N(E303)-N(G303)-N(H303)-N(I303)-N(J303))</ns0:f>
      </ns0:c>
      <ns0:c r="L303" s="226"/>
      <ns0:c r="M303" s="83" t="str">
        <ns0:f t="shared" si="2">IF(AND(X303="Ready",ISNUMBER(L303)),L303-K303,"")</ns0:f>
      </ns0:c>
      <ns0:c r="N303" s="85" t="str">
        <ns0:f>IF(X303&lt;&gt;"Ready","",IF(N(E303)&gt;0,(D303*Products!H303+F303)/(D303+E303),Products!H303))</ns0:f>
      </ns0:c>
      <ns0:c r="O303" s="83" t="str">
        <ns0:f>IF(X303="","",IF(X303&lt;&gt;"Ready",X303,IF(NOT(ISNUMBER(Products!E303)),"Set minimum",IF(V303&lt;=Products!E303,"Restock","OK"))))</ns0:f>
      </ns0:c>
      <ns0:c r="P303" s="83" t="str">
        <ns0:f t="shared" si="3"/>
      </ns0:c>
      <ns0:c r="Q303" s="83" t="str">
        <ns0:f>IF(O303&lt;&gt;"Restock","",MAX(0,IF(ISNUMBER(Products!F303),Products!F303,MAX(2*Products!E303,Products!E303+1))-V303))</ns0:f>
      </ns0:c>
      <ns0:c r="R303" s="85" t="str">
        <ns0:f t="shared" si="4"/>
      </ns0:c>
      <ns0:c r="S303" s="85" t="str">
        <ns0:f t="shared" si="5">IF(AND(X303="Ready",ISNUMBER(L303)),L303*N303,"")</ns0:f>
      </ns0:c>
      <ns0:c r="T303" s="85" t="str">
        <ns0:f t="shared" si="6">IF(AND(X303="Ready",ISNUMBER(L303)),MAX(0,-M303)*N303,"")</ns0:f>
      </ns0:c>
      <ns0:c r="U303" s="85" t="str">
        <ns0:f t="shared" si="7"/>
      </ns0:c>
      <ns0:c r="V303" s="83" t="str">
        <ns0:f t="shared" si="8">IF(X303&lt;&gt;"Ready","",IF(ISNUMBER(L303),L303,K303))</ns0:f>
      </ns0:c>
      <ns0:c r="W303" s="85" t="str">
        <ns0:f t="shared" si="9"/>
      </ns0:c>
      <ns0:c r="X303" s="83" t="str">
        <ns0:f>IF(Products!I303="","",IF(Products!I303&lt;&gt;"Ready","Fix Products",IF(COUNTA(E303:F303,H303:J303,L303)&lt;&gt;COUNT(E303:F303,H303:J303,L303),"Numbers only",IF(MIN(E303:F303,H303:J303,L303)&lt;0,"No negatives",IF(AND(N(E303)&gt;0,NOT(ISNUMBER(F303))),"Add purchase total",IF(AND(N(E303)=0,N(F303)&gt;0),"Add received quantity",IF(D303+N(E303)-N(G303)-N(H303)-N(I303)-N(J303)&lt;0,"More out than in stock","Ready")))))))</ns0:f>
      </ns0:c>
      <ns0:c r="Y303" s="85" t="str">
        <ns0:f t="shared" si="10">IF(ISNUMBER(Q303),Q303*N303,"")</ns0:f>
      </ns0:c>
      <ns0:c r="Z303" s="239"/>
    </ns0:row>
    <ns0:row r="304" ht="15.75" customHeight="1"/>
    <ns0:row r="305" ht="15.75" customHeight="1"/>
    <ns0:row r="306" ht="15.75" customHeight="1"/>
    <ns0:row r="307" ht="15.75" customHeight="1"/>
    <ns0:row r="308" ht="15.75" customHeight="1"/>
    <ns0:row r="309" ht="15.75" customHeight="1"/>
    <ns0:row r="310" ht="15.75" customHeight="1"/>
    <ns0:row r="311" ht="15.75" customHeight="1"/>
    <ns0:row r="312" ht="15.75" customHeight="1"/>
    <ns0:row r="313" ht="15.75" customHeight="1"/>
    <ns0:row r="314" ht="15.75" customHeight="1"/>
    <ns0:row r="315" ht="15.75" customHeight="1"/>
    <ns0:row r="316" ht="15.75" customHeight="1"/>
    <ns0:row r="317" ht="15.75" customHeight="1"/>
    <ns0:row r="318" ht="15.75" customHeight="1"/>
    <ns0:row r="319" ht="15.75" customHeight="1"/>
    <ns0:row r="320" ht="15.75" customHeight="1"/>
    <ns0:row r="321" ht="15.75" customHeight="1"/>
    <ns0:row r="322" ht="15.75" customHeight="1"/>
    <ns0:row r="323" ht="15.75" customHeight="1"/>
    <ns0:row r="324" ht="15.75" customHeight="1"/>
    <ns0:row r="325" ht="15.75" customHeight="1"/>
    <ns0:row r="326" ht="15.75" customHeight="1"/>
    <ns0:row r="327" ht="15.75" customHeight="1"/>
    <ns0:row r="328" ht="15.75" customHeight="1"/>
    <ns0:row r="329" ht="15.75" customHeight="1"/>
    <ns0:row r="330" ht="15.75" customHeight="1"/>
    <ns0:row r="331" ht="15.75" customHeight="1"/>
    <ns0:row r="332" ht="15.75" customHeight="1"/>
    <ns0:row r="333" ht="15.75" customHeight="1"/>
    <ns0:row r="334" ht="15.75" customHeight="1"/>
    <ns0:row r="335" ht="15.75" customHeight="1"/>
    <ns0:row r="336" ht="15.75" customHeight="1"/>
    <ns0:row r="337" ht="15.75" customHeight="1"/>
    <ns0:row r="338" ht="15.75" customHeight="1"/>
    <ns0:row r="339" ht="15.75" customHeight="1"/>
    <ns0:row r="340" ht="15.75" customHeight="1"/>
    <ns0:row r="341" ht="15.75" customHeight="1"/>
    <ns0:row r="342" ht="15.75" customHeight="1"/>
    <ns0:row r="343" ht="15.75" customHeight="1"/>
    <ns0:row r="344" ht="15.75" customHeight="1"/>
    <ns0:row r="345" ht="15.75" customHeight="1"/>
    <ns0:row r="346" ht="15.75" customHeight="1"/>
    <ns0:row r="347" ht="15.75" customHeight="1"/>
    <ns0:row r="348" ht="15.75" customHeight="1"/>
    <ns0:row r="349" ht="15.75" customHeight="1"/>
    <ns0:row r="350" ht="15.75" customHeight="1"/>
    <ns0:row r="351" ht="15.75" customHeight="1"/>
    <ns0:row r="352" ht="15.75" customHeight="1"/>
    <ns0:row r="353" ht="15.75" customHeight="1"/>
    <ns0:row r="354" ht="15.75" customHeight="1"/>
    <ns0:row r="355" ht="15.75" customHeight="1"/>
    <ns0:row r="356" ht="15.75" customHeight="1"/>
    <ns0:row r="357" ht="15.75" customHeight="1"/>
    <ns0:row r="358" ht="15.75" customHeight="1"/>
    <ns0:row r="359" ht="15.75" customHeight="1"/>
    <ns0:row r="360" ht="15.75" customHeight="1"/>
    <ns0:row r="361" ht="15.75" customHeight="1"/>
    <ns0:row r="362" ht="15.75" customHeight="1"/>
    <ns0:row r="363" ht="15.75" customHeight="1"/>
    <ns0:row r="364" ht="15.75" customHeight="1"/>
    <ns0:row r="365" ht="15.75" customHeight="1"/>
    <ns0:row r="366" ht="15.75" customHeight="1"/>
    <ns0:row r="367" ht="15.75" customHeight="1"/>
    <ns0:row r="368" ht="15.75" customHeight="1"/>
    <ns0:row r="369" ht="15.75" customHeight="1"/>
    <ns0:row r="370" ht="15.75" customHeight="1"/>
    <ns0:row r="371" ht="15.75" customHeight="1"/>
    <ns0:row r="372" ht="15.75" customHeight="1"/>
    <ns0:row r="373" ht="15.75" customHeight="1"/>
    <ns0:row r="374" ht="15.75" customHeight="1"/>
    <ns0:row r="375" ht="15.75" customHeight="1"/>
    <ns0:row r="376" ht="15.75" customHeight="1"/>
    <ns0:row r="377" ht="15.75" customHeight="1"/>
    <ns0:row r="378" ht="15.75" customHeight="1"/>
    <ns0:row r="379" ht="15.75" customHeight="1"/>
    <ns0:row r="380" ht="15.75" customHeight="1"/>
    <ns0:row r="381" ht="15.75" customHeight="1"/>
    <ns0:row r="382" ht="15.75" customHeight="1"/>
    <ns0:row r="383" ht="15.75" customHeight="1"/>
    <ns0:row r="384" ht="15.75" customHeight="1"/>
    <ns0:row r="385" ht="15.75" customHeight="1"/>
    <ns0:row r="386" ht="15.75" customHeight="1"/>
    <ns0:row r="387" ht="15.75" customHeight="1"/>
    <ns0:row r="388" ht="15.75" customHeight="1"/>
    <ns0:row r="389" ht="15.75" customHeight="1"/>
    <ns0:row r="390" ht="15.75" customHeight="1"/>
    <ns0:row r="391" ht="15.75" customHeight="1"/>
    <ns0:row r="392" ht="15.75" customHeight="1"/>
    <ns0:row r="393" ht="15.75" customHeight="1"/>
    <ns0:row r="394" ht="15.75" customHeight="1"/>
    <ns0:row r="395" ht="15.75" customHeight="1"/>
    <ns0:row r="396" ht="15.75" customHeight="1"/>
    <ns0:row r="397" ht="15.75" customHeight="1"/>
    <ns0:row r="398" ht="15.75" customHeight="1"/>
    <ns0:row r="399" ht="15.75" customHeight="1"/>
    <ns0:row r="400" ht="15.75" customHeight="1"/>
    <ns0:row r="401" ht="15.75" customHeight="1"/>
    <ns0:row r="402" ht="15.75" customHeight="1"/>
    <ns0:row r="403" ht="15.75" customHeight="1"/>
    <ns0:row r="404" ht="15.75" customHeight="1"/>
    <ns0:row r="405" ht="15.75" customHeight="1"/>
    <ns0:row r="406" ht="15.75" customHeight="1"/>
    <ns0:row r="407" ht="15.75" customHeight="1"/>
    <ns0:row r="408" ht="15.75" customHeight="1"/>
    <ns0:row r="409" ht="15.75" customHeight="1"/>
    <ns0:row r="410" ht="15.75" customHeight="1"/>
    <ns0:row r="411" ht="15.75" customHeight="1"/>
    <ns0:row r="412" ht="15.75" customHeight="1"/>
    <ns0:row r="413" ht="15.75" customHeight="1"/>
    <ns0:row r="414" ht="15.75" customHeight="1"/>
    <ns0:row r="415" ht="15.75" customHeight="1"/>
    <ns0:row r="416" ht="15.75" customHeight="1"/>
    <ns0:row r="417" ht="15.75" customHeight="1"/>
    <ns0:row r="418" ht="15.75" customHeight="1"/>
    <ns0:row r="419" ht="15.75" customHeight="1"/>
    <ns0:row r="420" ht="15.75" customHeight="1"/>
    <ns0:row r="421" ht="15.75" customHeight="1"/>
    <ns0:row r="422" ht="15.75" customHeight="1"/>
    <ns0:row r="423" ht="15.75" customHeight="1"/>
    <ns0:row r="424" ht="15.75" customHeight="1"/>
    <ns0:row r="425" ht="15.75" customHeight="1"/>
    <ns0:row r="426" ht="15.75" customHeight="1"/>
    <ns0:row r="427" ht="15.75" customHeight="1"/>
    <ns0:row r="428" ht="15.75" customHeight="1"/>
    <ns0:row r="429" ht="15.75" customHeight="1"/>
    <ns0:row r="430" ht="15.75" customHeight="1"/>
    <ns0:row r="431" ht="15.75" customHeight="1"/>
    <ns0:row r="432" ht="15.75" customHeight="1"/>
    <ns0:row r="433" ht="15.75" customHeight="1"/>
    <ns0:row r="434" ht="15.75" customHeight="1"/>
    <ns0:row r="435" ht="15.75" customHeight="1"/>
    <ns0:row r="436" ht="15.75" customHeight="1"/>
    <ns0:row r="437" ht="15.75" customHeight="1"/>
    <ns0:row r="438" ht="15.75" customHeight="1"/>
    <ns0:row r="439" ht="15.75" customHeight="1"/>
    <ns0:row r="440" ht="15.75" customHeight="1"/>
    <ns0:row r="441" ht="15.75" customHeight="1"/>
    <ns0:row r="442" ht="15.75" customHeight="1"/>
    <ns0:row r="443" ht="15.75" customHeight="1"/>
    <ns0:row r="444" ht="15.75" customHeight="1"/>
    <ns0:row r="445" ht="15.75" customHeight="1"/>
    <ns0:row r="446" ht="15.75" customHeight="1"/>
    <ns0:row r="447" ht="15.75" customHeight="1"/>
    <ns0:row r="448" ht="15.75" customHeight="1"/>
    <ns0:row r="449" ht="15.75" customHeight="1"/>
    <ns0:row r="450" ht="15.75" customHeight="1"/>
    <ns0:row r="451" ht="15.75" customHeight="1"/>
    <ns0:row r="452" ht="15.75" customHeight="1"/>
    <ns0:row r="453" ht="15.75" customHeight="1"/>
    <ns0:row r="454" ht="15.75" customHeight="1"/>
    <ns0:row r="455" ht="15.75" customHeight="1"/>
    <ns0:row r="456" ht="15.75" customHeight="1"/>
    <ns0:row r="457" ht="15.75" customHeight="1"/>
    <ns0:row r="458" ht="15.75" customHeight="1"/>
    <ns0:row r="459" ht="15.75" customHeight="1"/>
    <ns0:row r="460" ht="15.75" customHeight="1"/>
    <ns0:row r="461" ht="15.75" customHeight="1"/>
    <ns0:row r="462" ht="15.75" customHeight="1"/>
    <ns0:row r="463" ht="15.75" customHeight="1"/>
    <ns0:row r="464" ht="15.75" customHeight="1"/>
    <ns0:row r="465" ht="15.75" customHeight="1"/>
    <ns0:row r="466" ht="15.75" customHeight="1"/>
    <ns0:row r="467" ht="15.75" customHeight="1"/>
    <ns0:row r="468" ht="15.75" customHeight="1"/>
    <ns0:row r="469" ht="15.75" customHeight="1"/>
    <ns0:row r="470" ht="15.75" customHeight="1"/>
    <ns0:row r="471" ht="15.75" customHeight="1"/>
    <ns0:row r="472" ht="15.75" customHeight="1"/>
    <ns0:row r="473" ht="15.75" customHeight="1"/>
    <ns0:row r="474" ht="15.75" customHeight="1"/>
    <ns0:row r="475" ht="15.75" customHeight="1"/>
    <ns0:row r="476" ht="15.75" customHeight="1"/>
    <ns0:row r="477" ht="15.75" customHeight="1"/>
    <ns0:row r="478" ht="15.75" customHeight="1"/>
    <ns0:row r="479" ht="15.75" customHeight="1"/>
    <ns0:row r="480" ht="15.75" customHeight="1"/>
    <ns0:row r="481" ht="15.75" customHeight="1"/>
    <ns0:row r="482" ht="15.75" customHeight="1"/>
    <ns0:row r="483" ht="15.75" customHeight="1"/>
    <ns0:row r="484" ht="15.75" customHeight="1"/>
    <ns0:row r="485" ht="15.75" customHeight="1"/>
    <ns0:row r="486" ht="15.75" customHeight="1"/>
    <ns0:row r="487" ht="15.75" customHeight="1"/>
    <ns0:row r="488" ht="15.75" customHeight="1"/>
    <ns0:row r="489" ht="15.75" customHeight="1"/>
    <ns0:row r="490" ht="15.75" customHeight="1"/>
    <ns0:row r="491" ht="15.75" customHeight="1"/>
    <ns0:row r="492" ht="15.75" customHeight="1"/>
    <ns0:row r="493" ht="15.75" customHeight="1"/>
    <ns0:row r="494" ht="15.75" customHeight="1"/>
    <ns0:row r="495" ht="15.75" customHeight="1"/>
    <ns0:row r="496" ht="15.75" customHeight="1"/>
    <ns0:row r="497" ht="15.75" customHeight="1"/>
    <ns0:row r="498" ht="15.75" customHeight="1"/>
    <ns0:row r="499" ht="15.75" customHeight="1"/>
    <ns0:row r="500" ht="15.75" customHeight="1"/>
    <ns0:row r="501" ht="15.75" customHeight="1"/>
    <ns0:row r="502" ht="15.75" customHeight="1"/>
    <ns0:row r="503" ht="15.75" customHeight="1"/>
    <ns0:row r="504" ht="15.75" customHeight="1"/>
    <ns0:row r="505" ht="15.75" customHeight="1"/>
    <ns0:row r="506" ht="15.75" customHeight="1"/>
    <ns0:row r="507" ht="15.75" customHeight="1"/>
    <ns0:row r="508" ht="15.75" customHeight="1"/>
    <ns0:row r="509" ht="15.75" customHeight="1"/>
    <ns0:row r="510" ht="15.75" customHeight="1"/>
    <ns0:row r="511" ht="15.75" customHeight="1"/>
    <ns0:row r="512" ht="15.75" customHeight="1"/>
    <ns0:row r="513" ht="15.75" customHeight="1"/>
    <ns0:row r="514" ht="15.75" customHeight="1"/>
    <ns0:row r="515" ht="15.75" customHeight="1"/>
    <ns0:row r="516" ht="15.75" customHeight="1"/>
    <ns0:row r="517" ht="15.75" customHeight="1"/>
    <ns0:row r="518" ht="15.75" customHeight="1"/>
    <ns0:row r="519" ht="15.75" customHeight="1"/>
    <ns0:row r="520" ht="15.75" customHeight="1"/>
    <ns0:row r="521" ht="15.75" customHeight="1"/>
    <ns0:row r="522" ht="15.75" customHeight="1"/>
    <ns0:row r="523" ht="15.75" customHeight="1"/>
    <ns0:row r="524" ht="15.75" customHeight="1"/>
    <ns0:row r="525" ht="15.75" customHeight="1"/>
    <ns0:row r="526" ht="15.75" customHeight="1"/>
    <ns0:row r="527" ht="15.75" customHeight="1"/>
    <ns0:row r="528" ht="15.75" customHeight="1"/>
    <ns0:row r="529" ht="15.75" customHeight="1"/>
    <ns0:row r="530" ht="15.75" customHeight="1"/>
    <ns0:row r="531" ht="15.75" customHeight="1"/>
    <ns0:row r="532" ht="15.75" customHeight="1"/>
    <ns0:row r="533" ht="15.75" customHeight="1"/>
    <ns0:row r="534" ht="15.75" customHeight="1"/>
    <ns0:row r="535" ht="15.75" customHeight="1"/>
    <ns0:row r="536" ht="15.75" customHeight="1"/>
    <ns0:row r="537" ht="15.75" customHeight="1"/>
    <ns0:row r="538" ht="15.75" customHeight="1"/>
    <ns0:row r="539" ht="15.75" customHeight="1"/>
    <ns0:row r="540" ht="15.75" customHeight="1"/>
    <ns0:row r="541" ht="15.75" customHeight="1"/>
    <ns0:row r="542" ht="15.75" customHeight="1"/>
    <ns0:row r="543" ht="15.75" customHeight="1"/>
    <ns0:row r="544" ht="15.75" customHeight="1"/>
    <ns0:row r="545" ht="15.75" customHeight="1"/>
    <ns0:row r="546" ht="15.75" customHeight="1"/>
    <ns0:row r="547" ht="15.75" customHeight="1"/>
    <ns0:row r="548" ht="15.75" customHeight="1"/>
    <ns0:row r="549" ht="15.75" customHeight="1"/>
    <ns0:row r="550" ht="15.75" customHeight="1"/>
    <ns0:row r="551" ht="15.75" customHeight="1"/>
    <ns0:row r="552" ht="15.75" customHeight="1"/>
    <ns0:row r="553" ht="15.75" customHeight="1"/>
    <ns0:row r="554" ht="15.75" customHeight="1"/>
    <ns0:row r="555" ht="15.75" customHeight="1"/>
    <ns0:row r="556" ht="15.75" customHeight="1"/>
    <ns0:row r="557" ht="15.75" customHeight="1"/>
    <ns0:row r="558" ht="15.75" customHeight="1"/>
    <ns0:row r="559" ht="15.75" customHeight="1"/>
    <ns0:row r="560" ht="15.75" customHeight="1"/>
    <ns0:row r="561" ht="15.75" customHeight="1"/>
    <ns0:row r="562" ht="15.75" customHeight="1"/>
    <ns0:row r="563" ht="15.75" customHeight="1"/>
    <ns0:row r="564" ht="15.75" customHeight="1"/>
    <ns0:row r="565" ht="15.75" customHeight="1"/>
    <ns0:row r="566" ht="15.75" customHeight="1"/>
    <ns0:row r="567" ht="15.75" customHeight="1"/>
    <ns0:row r="568" ht="15.75" customHeight="1"/>
    <ns0:row r="569" ht="15.75" customHeight="1"/>
    <ns0:row r="570" ht="15.75" customHeight="1"/>
    <ns0:row r="571" ht="15.75" customHeight="1"/>
    <ns0:row r="572" ht="15.75" customHeight="1"/>
    <ns0:row r="573" ht="15.75" customHeight="1"/>
    <ns0:row r="574" ht="15.75" customHeight="1"/>
    <ns0:row r="575" ht="15.75" customHeight="1"/>
    <ns0:row r="576" ht="15.75" customHeight="1"/>
    <ns0:row r="577" ht="15.75" customHeight="1"/>
    <ns0:row r="578" ht="15.75" customHeight="1"/>
    <ns0:row r="579" ht="15.75" customHeight="1"/>
    <ns0:row r="580" ht="15.75" customHeight="1"/>
    <ns0:row r="581" ht="15.75" customHeight="1"/>
    <ns0:row r="582" ht="15.75" customHeight="1"/>
    <ns0:row r="583" ht="15.75" customHeight="1"/>
    <ns0:row r="584" ht="15.75" customHeight="1"/>
    <ns0:row r="585" ht="15.75" customHeight="1"/>
    <ns0:row r="586" ht="15.75" customHeight="1"/>
    <ns0:row r="587" ht="15.75" customHeight="1"/>
    <ns0:row r="588" ht="15.75" customHeight="1"/>
    <ns0:row r="589" ht="15.75" customHeight="1"/>
    <ns0:row r="590" ht="15.75" customHeight="1"/>
    <ns0:row r="591" ht="15.75" customHeight="1"/>
    <ns0:row r="592" ht="15.75" customHeight="1"/>
    <ns0:row r="593" ht="15.75" customHeight="1"/>
    <ns0:row r="594" ht="15.75" customHeight="1"/>
    <ns0:row r="595" ht="15.75" customHeight="1"/>
    <ns0:row r="596" ht="15.75" customHeight="1"/>
    <ns0:row r="597" ht="15.75" customHeight="1"/>
    <ns0:row r="598" ht="15.75" customHeight="1"/>
    <ns0:row r="599" ht="15.75" customHeight="1"/>
    <ns0:row r="600" ht="15.75" customHeight="1"/>
    <ns0:row r="601" ht="15.75" customHeight="1"/>
    <ns0:row r="602" ht="15.75" customHeight="1"/>
    <ns0:row r="603" ht="15.75" customHeight="1"/>
    <ns0:row r="604" ht="15.75" customHeight="1"/>
    <ns0:row r="605" ht="15.75" customHeight="1"/>
    <ns0:row r="606" ht="15.75" customHeight="1"/>
    <ns0:row r="607" ht="15.75" customHeight="1"/>
    <ns0:row r="608" ht="15.75" customHeight="1"/>
    <ns0:row r="609" ht="15.75" customHeight="1"/>
    <ns0:row r="610" ht="15.75" customHeight="1"/>
    <ns0:row r="611" ht="15.75" customHeight="1"/>
    <ns0:row r="612" ht="15.75" customHeight="1"/>
    <ns0:row r="613" ht="15.75" customHeight="1"/>
    <ns0:row r="614" ht="15.75" customHeight="1"/>
    <ns0:row r="615" ht="15.75" customHeight="1"/>
    <ns0:row r="616" ht="15.75" customHeight="1"/>
    <ns0:row r="617" ht="15.75" customHeight="1"/>
    <ns0:row r="618" ht="15.75" customHeight="1"/>
    <ns0:row r="619" ht="15.75" customHeight="1"/>
    <ns0:row r="620" ht="15.75" customHeight="1"/>
    <ns0:row r="621" ht="15.75" customHeight="1"/>
    <ns0:row r="622" ht="15.75" customHeight="1"/>
    <ns0:row r="623" ht="15.75" customHeight="1"/>
    <ns0:row r="624" ht="15.75" customHeight="1"/>
    <ns0:row r="625" ht="15.75" customHeight="1"/>
    <ns0:row r="626" ht="15.75" customHeight="1"/>
    <ns0:row r="627" ht="15.75" customHeight="1"/>
    <ns0:row r="628" ht="15.75" customHeight="1"/>
    <ns0:row r="629" ht="15.75" customHeight="1"/>
    <ns0:row r="630" ht="15.75" customHeight="1"/>
    <ns0:row r="631" ht="15.75" customHeight="1"/>
    <ns0:row r="632" ht="15.75" customHeight="1"/>
    <ns0:row r="633" ht="15.75" customHeight="1"/>
    <ns0:row r="634" ht="15.75" customHeight="1"/>
    <ns0:row r="635" ht="15.75" customHeight="1"/>
    <ns0:row r="636" ht="15.75" customHeight="1"/>
    <ns0:row r="637" ht="15.75" customHeight="1"/>
    <ns0:row r="638" ht="15.75" customHeight="1"/>
    <ns0:row r="639" ht="15.75" customHeight="1"/>
    <ns0:row r="640" ht="15.75" customHeight="1"/>
    <ns0:row r="641" ht="15.75" customHeight="1"/>
    <ns0:row r="642" ht="15.75" customHeight="1"/>
    <ns0:row r="643" ht="15.75" customHeight="1"/>
    <ns0:row r="644" ht="15.75" customHeight="1"/>
    <ns0:row r="645" ht="15.75" customHeight="1"/>
    <ns0:row r="646" ht="15.75" customHeight="1"/>
    <ns0:row r="647" ht="15.75" customHeight="1"/>
    <ns0:row r="648" ht="15.75" customHeight="1"/>
    <ns0:row r="649" ht="15.75" customHeight="1"/>
    <ns0:row r="650" ht="15.75" customHeight="1"/>
    <ns0:row r="651" ht="15.75" customHeight="1"/>
    <ns0:row r="652" ht="15.75" customHeight="1"/>
    <ns0:row r="653" ht="15.75" customHeight="1"/>
    <ns0:row r="654" ht="15.75" customHeight="1"/>
    <ns0:row r="655" ht="15.75" customHeight="1"/>
    <ns0:row r="656" ht="15.75" customHeight="1"/>
    <ns0:row r="657" ht="15.75" customHeight="1"/>
    <ns0:row r="658" ht="15.75" customHeight="1"/>
    <ns0:row r="659" ht="15.75" customHeight="1"/>
    <ns0:row r="660" ht="15.75" customHeight="1"/>
    <ns0:row r="661" ht="15.75" customHeight="1"/>
    <ns0:row r="662" ht="15.75" customHeight="1"/>
    <ns0:row r="663" ht="15.75" customHeight="1"/>
    <ns0:row r="664" ht="15.75" customHeight="1"/>
    <ns0:row r="665" ht="15.75" customHeight="1"/>
    <ns0:row r="666" ht="15.75" customHeight="1"/>
    <ns0:row r="667" ht="15.75" customHeight="1"/>
    <ns0:row r="668" ht="15.75" customHeight="1"/>
    <ns0:row r="669" ht="15.75" customHeight="1"/>
    <ns0:row r="670" ht="15.75" customHeight="1"/>
    <ns0:row r="671" ht="15.75" customHeight="1"/>
    <ns0:row r="672" ht="15.75" customHeight="1"/>
    <ns0:row r="673" ht="15.75" customHeight="1"/>
    <ns0:row r="674" ht="15.75" customHeight="1"/>
    <ns0:row r="675" ht="15.75" customHeight="1"/>
    <ns0:row r="676" ht="15.75" customHeight="1"/>
    <ns0:row r="677" ht="15.75" customHeight="1"/>
    <ns0:row r="678" ht="15.75" customHeight="1"/>
    <ns0:row r="679" ht="15.75" customHeight="1"/>
    <ns0:row r="680" ht="15.75" customHeight="1"/>
    <ns0:row r="681" ht="15.75" customHeight="1"/>
    <ns0:row r="682" ht="15.75" customHeight="1"/>
    <ns0:row r="683" ht="15.75" customHeight="1"/>
    <ns0:row r="684" ht="15.75" customHeight="1"/>
    <ns0:row r="685" ht="15.75" customHeight="1"/>
    <ns0:row r="686" ht="15.75" customHeight="1"/>
    <ns0:row r="687" ht="15.75" customHeight="1"/>
    <ns0:row r="688" ht="15.75" customHeight="1"/>
    <ns0:row r="689" ht="15.75" customHeight="1"/>
    <ns0:row r="690" ht="15.75" customHeight="1"/>
    <ns0:row r="691" ht="15.75" customHeight="1"/>
    <ns0:row r="692" ht="15.75" customHeight="1"/>
    <ns0:row r="693" ht="15.75" customHeight="1"/>
    <ns0:row r="694" ht="15.75" customHeight="1"/>
    <ns0:row r="695" ht="15.75" customHeight="1"/>
    <ns0:row r="696" ht="15.75" customHeight="1"/>
    <ns0:row r="697" ht="15.75" customHeight="1"/>
    <ns0:row r="698" ht="15.75" customHeight="1"/>
    <ns0:row r="699" ht="15.75" customHeight="1"/>
    <ns0:row r="700" ht="15.75" customHeight="1"/>
    <ns0:row r="701" ht="15.75" customHeight="1"/>
    <ns0:row r="702" ht="15.75" customHeight="1"/>
    <ns0:row r="703" ht="15.75" customHeight="1"/>
    <ns0:row r="704" ht="15.75" customHeight="1"/>
    <ns0:row r="705" ht="15.75" customHeight="1"/>
    <ns0:row r="706" ht="15.75" customHeight="1"/>
    <ns0:row r="707" ht="15.75" customHeight="1"/>
    <ns0:row r="708" ht="15.75" customHeight="1"/>
    <ns0:row r="709" ht="15.75" customHeight="1"/>
    <ns0:row r="710" ht="15.75" customHeight="1"/>
    <ns0:row r="711" ht="15.75" customHeight="1"/>
    <ns0:row r="712" ht="15.75" customHeight="1"/>
    <ns0:row r="713" ht="15.75" customHeight="1"/>
    <ns0:row r="714" ht="15.75" customHeight="1"/>
    <ns0:row r="715" ht="15.75" customHeight="1"/>
    <ns0:row r="716" ht="15.75" customHeight="1"/>
    <ns0:row r="717" ht="15.75" customHeight="1"/>
    <ns0:row r="718" ht="15.75" customHeight="1"/>
    <ns0:row r="719" ht="15.75" customHeight="1"/>
    <ns0:row r="720" ht="15.75" customHeight="1"/>
    <ns0:row r="721" ht="15.75" customHeight="1"/>
    <ns0:row r="722" ht="15.75" customHeight="1"/>
    <ns0:row r="723" ht="15.75" customHeight="1"/>
    <ns0:row r="724" ht="15.75" customHeight="1"/>
    <ns0:row r="725" ht="15.75" customHeight="1"/>
    <ns0:row r="726" ht="15.75" customHeight="1"/>
    <ns0:row r="727" ht="15.75" customHeight="1"/>
    <ns0:row r="728" ht="15.75" customHeight="1"/>
    <ns0:row r="729" ht="15.75" customHeight="1"/>
    <ns0:row r="730" ht="15.75" customHeight="1"/>
    <ns0:row r="731" ht="15.75" customHeight="1"/>
    <ns0:row r="732" ht="15.75" customHeight="1"/>
    <ns0:row r="733" ht="15.75" customHeight="1"/>
    <ns0:row r="734" ht="15.75" customHeight="1"/>
    <ns0:row r="735" ht="15.75" customHeight="1"/>
    <ns0:row r="736" ht="15.75" customHeight="1"/>
    <ns0:row r="737" ht="15.75" customHeight="1"/>
    <ns0:row r="738" ht="15.75" customHeight="1"/>
    <ns0:row r="739" ht="15.75" customHeight="1"/>
    <ns0:row r="740" ht="15.75" customHeight="1"/>
    <ns0:row r="741" ht="15.75" customHeight="1"/>
    <ns0:row r="742" ht="15.75" customHeight="1"/>
    <ns0:row r="743" ht="15.75" customHeight="1"/>
    <ns0:row r="744" ht="15.75" customHeight="1"/>
    <ns0:row r="745" ht="15.75" customHeight="1"/>
    <ns0:row r="746" ht="15.75" customHeight="1"/>
    <ns0:row r="747" ht="15.75" customHeight="1"/>
    <ns0:row r="748" ht="15.75" customHeight="1"/>
    <ns0:row r="749" ht="15.75" customHeight="1"/>
    <ns0:row r="750" ht="15.75" customHeight="1"/>
    <ns0:row r="751" ht="15.75" customHeight="1"/>
    <ns0:row r="752" ht="15.75" customHeight="1"/>
    <ns0:row r="753" ht="15.75" customHeight="1"/>
    <ns0:row r="754" ht="15.75" customHeight="1"/>
    <ns0:row r="755" ht="15.75" customHeight="1"/>
    <ns0:row r="756" ht="15.75" customHeight="1"/>
    <ns0:row r="757" ht="15.75" customHeight="1"/>
    <ns0:row r="758" ht="15.75" customHeight="1"/>
    <ns0:row r="759" ht="15.75" customHeight="1"/>
    <ns0:row r="760" ht="15.75" customHeight="1"/>
    <ns0:row r="761" ht="15.75" customHeight="1"/>
    <ns0:row r="762" ht="15.75" customHeight="1"/>
    <ns0:row r="763" ht="15.75" customHeight="1"/>
    <ns0:row r="764" ht="15.75" customHeight="1"/>
    <ns0:row r="765" ht="15.75" customHeight="1"/>
    <ns0:row r="766" ht="15.75" customHeight="1"/>
    <ns0:row r="767" ht="15.75" customHeight="1"/>
    <ns0:row r="768" ht="15.75" customHeight="1"/>
    <ns0:row r="769" ht="15.75" customHeight="1"/>
    <ns0:row r="770" ht="15.75" customHeight="1"/>
    <ns0:row r="771" ht="15.75" customHeight="1"/>
    <ns0:row r="772" ht="15.75" customHeight="1"/>
    <ns0:row r="773" ht="15.75" customHeight="1"/>
    <ns0:row r="774" ht="15.75" customHeight="1"/>
    <ns0:row r="775" ht="15.75" customHeight="1"/>
    <ns0:row r="776" ht="15.75" customHeight="1"/>
    <ns0:row r="777" ht="15.75" customHeight="1"/>
    <ns0:row r="778" ht="15.75" customHeight="1"/>
    <ns0:row r="779" ht="15.75" customHeight="1"/>
    <ns0:row r="780" ht="15.75" customHeight="1"/>
    <ns0:row r="781" ht="15.75" customHeight="1"/>
    <ns0:row r="782" ht="15.75" customHeight="1"/>
    <ns0:row r="783" ht="15.75" customHeight="1"/>
    <ns0:row r="784" ht="15.75" customHeight="1"/>
    <ns0:row r="785" ht="15.75" customHeight="1"/>
    <ns0:row r="786" ht="15.75" customHeight="1"/>
    <ns0:row r="787" ht="15.75" customHeight="1"/>
    <ns0:row r="788" ht="15.75" customHeight="1"/>
    <ns0:row r="789" ht="15.75" customHeight="1"/>
    <ns0:row r="790" ht="15.75" customHeight="1"/>
    <ns0:row r="791" ht="15.75" customHeight="1"/>
    <ns0:row r="792" ht="15.75" customHeight="1"/>
    <ns0:row r="793" ht="15.75" customHeight="1"/>
    <ns0:row r="794" ht="15.75" customHeight="1"/>
    <ns0:row r="795" ht="15.75" customHeight="1"/>
    <ns0:row r="796" ht="15.75" customHeight="1"/>
    <ns0:row r="797" ht="15.75" customHeight="1"/>
    <ns0:row r="798" ht="15.75" customHeight="1"/>
    <ns0:row r="799" ht="15.75" customHeight="1"/>
    <ns0:row r="800" ht="15.75" customHeight="1"/>
    <ns0:row r="801" ht="15.75" customHeight="1"/>
    <ns0:row r="802" ht="15.75" customHeight="1"/>
    <ns0:row r="803" ht="15.75" customHeight="1"/>
    <ns0:row r="804" ht="15.75" customHeight="1"/>
    <ns0:row r="805" ht="15.75" customHeight="1"/>
    <ns0:row r="806" ht="15.75" customHeight="1"/>
    <ns0:row r="807" ht="15.75" customHeight="1"/>
    <ns0:row r="808" ht="15.75" customHeight="1"/>
    <ns0:row r="809" ht="15.75" customHeight="1"/>
    <ns0:row r="810" ht="15.75" customHeight="1"/>
    <ns0:row r="811" ht="15.75" customHeight="1"/>
    <ns0:row r="812" ht="15.75" customHeight="1"/>
    <ns0:row r="813" ht="15.75" customHeight="1"/>
    <ns0:row r="814" ht="15.75" customHeight="1"/>
    <ns0:row r="815" ht="15.75" customHeight="1"/>
    <ns0:row r="816" ht="15.75" customHeight="1"/>
    <ns0:row r="817" ht="15.75" customHeight="1"/>
    <ns0:row r="818" ht="15.75" customHeight="1"/>
    <ns0:row r="819" ht="15.75" customHeight="1"/>
    <ns0:row r="820" ht="15.75" customHeight="1"/>
    <ns0:row r="821" ht="15.75" customHeight="1"/>
    <ns0:row r="822" ht="15.75" customHeight="1"/>
    <ns0:row r="823" ht="15.75" customHeight="1"/>
    <ns0:row r="824" ht="15.75" customHeight="1"/>
    <ns0:row r="825" ht="15.75" customHeight="1"/>
    <ns0:row r="826" ht="15.75" customHeight="1"/>
    <ns0:row r="827" ht="15.75" customHeight="1"/>
    <ns0:row r="828" ht="15.75" customHeight="1"/>
    <ns0:row r="829" ht="15.75" customHeight="1"/>
    <ns0:row r="830" ht="15.75" customHeight="1"/>
    <ns0:row r="831" ht="15.75" customHeight="1"/>
    <ns0:row r="832" ht="15.75" customHeight="1"/>
    <ns0:row r="833" ht="15.75" customHeight="1"/>
    <ns0:row r="834" ht="15.75" customHeight="1"/>
    <ns0:row r="835" ht="15.75" customHeight="1"/>
    <ns0:row r="836" ht="15.75" customHeight="1"/>
    <ns0:row r="837" ht="15.75" customHeight="1"/>
    <ns0:row r="838" ht="15.75" customHeight="1"/>
    <ns0:row r="839" ht="15.75" customHeight="1"/>
    <ns0:row r="840" ht="15.75" customHeight="1"/>
    <ns0:row r="841" ht="15.75" customHeight="1"/>
    <ns0:row r="842" ht="15.75" customHeight="1"/>
    <ns0:row r="843" ht="15.75" customHeight="1"/>
    <ns0:row r="844" ht="15.75" customHeight="1"/>
    <ns0:row r="845" ht="15.75" customHeight="1"/>
    <ns0:row r="846" ht="15.75" customHeight="1"/>
    <ns0:row r="847" ht="15.75" customHeight="1"/>
    <ns0:row r="848" ht="15.75" customHeight="1"/>
    <ns0:row r="849" ht="15.75" customHeight="1"/>
    <ns0:row r="850" ht="15.75" customHeight="1"/>
    <ns0:row r="851" ht="15.75" customHeight="1"/>
    <ns0:row r="852" ht="15.75" customHeight="1"/>
    <ns0:row r="853" ht="15.75" customHeight="1"/>
    <ns0:row r="854" ht="15.75" customHeight="1"/>
    <ns0:row r="855" ht="15.75" customHeight="1"/>
    <ns0:row r="856" ht="15.75" customHeight="1"/>
    <ns0:row r="857" ht="15.75" customHeight="1"/>
    <ns0:row r="858" ht="15.75" customHeight="1"/>
    <ns0:row r="859" ht="15.75" customHeight="1"/>
    <ns0:row r="860" ht="15.75" customHeight="1"/>
    <ns0:row r="861" ht="15.75" customHeight="1"/>
    <ns0:row r="862" ht="15.75" customHeight="1"/>
    <ns0:row r="863" ht="15.75" customHeight="1"/>
    <ns0:row r="864" ht="15.75" customHeight="1"/>
    <ns0:row r="865" ht="15.75" customHeight="1"/>
    <ns0:row r="866" ht="15.75" customHeight="1"/>
    <ns0:row r="867" ht="15.75" customHeight="1"/>
    <ns0:row r="868" ht="15.75" customHeight="1"/>
    <ns0:row r="869" ht="15.75" customHeight="1"/>
    <ns0:row r="870" ht="15.75" customHeight="1"/>
    <ns0:row r="871" ht="15.75" customHeight="1"/>
    <ns0:row r="872" ht="15.75" customHeight="1"/>
    <ns0:row r="873" ht="15.75" customHeight="1"/>
    <ns0:row r="874" ht="15.75" customHeight="1"/>
    <ns0:row r="875" ht="15.75" customHeight="1"/>
    <ns0:row r="876" ht="15.75" customHeight="1"/>
    <ns0:row r="877" ht="15.75" customHeight="1"/>
    <ns0:row r="878" ht="15.75" customHeight="1"/>
    <ns0:row r="879" ht="15.75" customHeight="1"/>
    <ns0:row r="880" ht="15.75" customHeight="1"/>
    <ns0:row r="881" ht="15.75" customHeight="1"/>
    <ns0:row r="882" ht="15.75" customHeight="1"/>
    <ns0:row r="883" ht="15.75" customHeight="1"/>
    <ns0:row r="884" ht="15.75" customHeight="1"/>
    <ns0:row r="885" ht="15.75" customHeight="1"/>
    <ns0:row r="886" ht="15.75" customHeight="1"/>
    <ns0:row r="887" ht="15.75" customHeight="1"/>
    <ns0:row r="888" ht="15.75" customHeight="1"/>
    <ns0:row r="889" ht="15.75" customHeight="1"/>
    <ns0:row r="890" ht="15.75" customHeight="1"/>
    <ns0:row r="891" ht="15.75" customHeight="1"/>
    <ns0:row r="892" ht="15.75" customHeight="1"/>
    <ns0:row r="893" ht="15.75" customHeight="1"/>
    <ns0:row r="894" ht="15.75" customHeight="1"/>
    <ns0:row r="895" ht="15.75" customHeight="1"/>
    <ns0:row r="896" ht="15.75" customHeight="1"/>
    <ns0:row r="897" ht="15.75" customHeight="1"/>
    <ns0:row r="898" ht="15.75" customHeight="1"/>
    <ns0:row r="899" ht="15.75" customHeight="1"/>
    <ns0:row r="900" ht="15.75" customHeight="1"/>
    <ns0:row r="901" ht="15.75" customHeight="1"/>
    <ns0:row r="902" ht="15.75" customHeight="1"/>
    <ns0:row r="903" ht="15.75" customHeight="1"/>
    <ns0:row r="904" ht="15.75" customHeight="1"/>
    <ns0:row r="905" ht="15.75" customHeight="1"/>
    <ns0:row r="906" ht="15.75" customHeight="1"/>
    <ns0:row r="907" ht="15.75" customHeight="1"/>
    <ns0:row r="908" ht="15.75" customHeight="1"/>
    <ns0:row r="909" ht="15.75" customHeight="1"/>
    <ns0:row r="910" ht="15.75" customHeight="1"/>
    <ns0:row r="911" ht="15.75" customHeight="1"/>
    <ns0:row r="912" ht="15.75" customHeight="1"/>
    <ns0:row r="913" ht="15.75" customHeight="1"/>
    <ns0:row r="914" ht="15.75" customHeight="1"/>
    <ns0:row r="915" ht="15.75" customHeight="1"/>
    <ns0:row r="916" ht="15.75" customHeight="1"/>
    <ns0:row r="917" ht="15.75" customHeight="1"/>
    <ns0:row r="918" ht="15.75" customHeight="1"/>
    <ns0:row r="919" ht="15.75" customHeight="1"/>
    <ns0:row r="920" ht="15.75" customHeight="1"/>
    <ns0:row r="921" ht="15.75" customHeight="1"/>
    <ns0:row r="922" ht="15.75" customHeight="1"/>
    <ns0:row r="923" ht="15.75" customHeight="1"/>
    <ns0:row r="924" ht="15.75" customHeight="1"/>
    <ns0:row r="925" ht="15.75" customHeight="1"/>
    <ns0:row r="926" ht="15.75" customHeight="1"/>
    <ns0:row r="927" ht="15.75" customHeight="1"/>
    <ns0:row r="928" ht="15.75" customHeight="1"/>
    <ns0:row r="929" ht="15.75" customHeight="1"/>
    <ns0:row r="930" ht="15.75" customHeight="1"/>
    <ns0:row r="931" ht="15.75" customHeight="1"/>
    <ns0:row r="932" ht="15.75" customHeight="1"/>
    <ns0:row r="933" ht="15.75" customHeight="1"/>
    <ns0:row r="934" ht="15.75" customHeight="1"/>
    <ns0:row r="935" ht="15.75" customHeight="1"/>
    <ns0:row r="936" ht="15.75" customHeight="1"/>
    <ns0:row r="937" ht="15.75" customHeight="1"/>
    <ns0:row r="938" ht="15.75" customHeight="1"/>
    <ns0:row r="939" ht="15.75" customHeight="1"/>
    <ns0:row r="940" ht="15.75" customHeight="1"/>
    <ns0:row r="941" ht="15.75" customHeight="1"/>
    <ns0:row r="942" ht="15.75" customHeight="1"/>
    <ns0:row r="943" ht="15.75" customHeight="1"/>
    <ns0:row r="944" ht="15.75" customHeight="1"/>
    <ns0:row r="945" ht="15.75" customHeight="1"/>
    <ns0:row r="946" ht="15.75" customHeight="1"/>
    <ns0:row r="947" ht="15.75" customHeight="1"/>
    <ns0:row r="948" ht="15.75" customHeight="1"/>
    <ns0:row r="949" ht="15.75" customHeight="1"/>
    <ns0:row r="950" ht="15.75" customHeight="1"/>
    <ns0:row r="951" ht="15.75" customHeight="1"/>
    <ns0:row r="952" ht="15.75" customHeight="1"/>
    <ns0:row r="953" ht="15.75" customHeight="1"/>
    <ns0:row r="954" ht="15.75" customHeight="1"/>
    <ns0:row r="955" ht="15.75" customHeight="1"/>
    <ns0:row r="956" ht="15.75" customHeight="1"/>
    <ns0:row r="957" ht="15.75" customHeight="1"/>
    <ns0:row r="958" ht="15.75" customHeight="1"/>
    <ns0:row r="959" ht="15.75" customHeight="1"/>
    <ns0:row r="960" ht="15.75" customHeight="1"/>
    <ns0:row r="961" ht="15.75" customHeight="1"/>
    <ns0:row r="962" ht="15.75" customHeight="1"/>
    <ns0:row r="963" ht="15.75" customHeight="1"/>
    <ns0:row r="964" ht="15.75" customHeight="1"/>
    <ns0:row r="965" ht="15.75" customHeight="1"/>
    <ns0:row r="966" ht="15.75" customHeight="1"/>
    <ns0:row r="967" ht="15.75" customHeight="1"/>
    <ns0:row r="968" ht="15.75" customHeight="1"/>
    <ns0:row r="969" ht="15.75" customHeight="1"/>
    <ns0:row r="970" ht="15.75" customHeight="1"/>
    <ns0:row r="971" ht="15.75" customHeight="1"/>
    <ns0:row r="972" ht="15.75" customHeight="1"/>
    <ns0:row r="973" ht="15.75" customHeight="1"/>
    <ns0:row r="974" ht="15.75" customHeight="1"/>
    <ns0:row r="975" ht="15.75" customHeight="1"/>
    <ns0:row r="976" ht="15.75" customHeight="1"/>
    <ns0:row r="977" ht="15.75" customHeight="1"/>
    <ns0:row r="978" ht="15.75" customHeight="1"/>
    <ns0:row r="979" ht="15.75" customHeight="1"/>
    <ns0:row r="980" ht="15.75" customHeight="1"/>
    <ns0:row r="981" ht="15.75" customHeight="1"/>
    <ns0:row r="982" ht="15.75" customHeight="1"/>
    <ns0:row r="983" ht="15.75" customHeight="1"/>
    <ns0:row r="984" ht="15.75" customHeight="1"/>
    <ns0:row r="985" ht="15.75" customHeight="1"/>
    <ns0:row r="986" ht="15.75" customHeight="1"/>
    <ns0:row r="987" ht="15.75" customHeight="1"/>
    <ns0:row r="988" ht="15.75" customHeight="1"/>
    <ns0:row r="989" ht="15.75" customHeight="1"/>
    <ns0:row r="990" ht="15.75" customHeight="1"/>
    <ns0:row r="991" ht="15.75" customHeight="1"/>
    <ns0:row r="992" ht="15.75" customHeight="1"/>
    <ns0:row r="993" ht="15.75" customHeight="1"/>
    <ns0:row r="994" ht="15.75" customHeight="1"/>
    <ns0:row r="995" ht="15.75" customHeight="1"/>
    <ns0:row r="996" ht="15.75" customHeight="1"/>
    <ns0:row r="997" ht="15.75" customHeight="1"/>
    <ns0:row r="998" ht="15.75" customHeight="1"/>
    <ns0:row r="999" ht="15.75" customHeight="1"/>
    <ns0:row r="1000" ht="15.75" customHeight="1"/>
  </ns0:sheetData>
  <ns0:sheetProtection sheet="1" objects="1" scenarios="1" sort="1" insertRows="1" deleteRows="1" selectLockedCells="0" selectUnlockedCells="0" formatColumns="0"/>
  <ns0:conditionalFormatting sqref="X4:X303">
    <ns0:cfRule type="expression" dxfId="2" priority="1">
      <ns0:formula>AND(X4&lt;&gt;"",X4&lt;&gt;"Ready")</ns0:formula>
    </ns0:cfRule>
  </ns0:conditionalFormatting>
  <ns0:conditionalFormatting sqref="X4:X303">
    <ns0:cfRule type="expression" dxfId="3" priority="2">
      <ns0:formula>X4="Ready"</ns0:formula>
    </ns0:cfRule>
  </ns0:conditionalFormatting>
  <ns0:conditionalFormatting sqref="A4:Y303">
    <ns0:cfRule type="expression" dxfId="5" priority="3">
      <ns0:formula>$O4="Restock"</ns0:formula>
    </ns0:cfRule>
  </ns0:conditionalFormatting>
  <ns0:conditionalFormatting sqref="M4:M303">
    <ns0:cfRule type="expression" dxfId="0" priority="4">
      <ns0:formula>AND(ISNUMBER(M4),M4&lt;&gt;0)</ns0:formula>
    </ns0:cfRule>
  </ns0:conditionalFormatting>
  <ns0:dataValidations count="1">
    <ns0:dataValidation type="decimal" operator="greaterThanOrEqual" allowBlank="1" showInputMessage="1" showErrorMessage="1" prompt="Number needed - Enter a number of 0 or more." sqref="E4:F303 H4:J303 L4:L303">
      <ns0:formula1>0.0</ns0:formula1>
    </ns0:dataValidation>
  </ns0:dataValidations>
  <ns0:pageMargins left="0.7" right="0.7" top="0.75" bottom="0.75" header="0.3" footer="0.3"/>
</ns0:worksheet>
</file>

<file path=xl/worksheets/sheet5.xml><?xml version="1.0" encoding="utf-8"?>
<ns0:worksheet xmlns:ns0="http://schemas.openxmlformats.org/spreadsheetml/2006/main">
  <ns0:sheetPr>
    <ns0:tabColor rgb="FF74C69D"/>
  </ns0:sheetPr>
  <ns0:sheetViews>
    <ns0:sheetView showGridLines="0" workbookViewId="0" zoomScale="85">
      <ns0:pane xSplit="2" ySplit="3" topLeftCell="C4" activePane="bottomRight" state="frozen"/>
    </ns0:sheetView>
  </ns0:sheetViews>
  <ns0:sheetFormatPr defaultColWidth="14.430000305175781" defaultRowHeight="15"/>
  <ns0:cols>
    <ns0:col min="1" max="1" width="11" customWidth="1"/>
    <ns0:col min="2" max="2" width="30" customWidth="1"/>
    <ns0:col min="3" max="3" width="11" customWidth="1"/>
    <ns0:col min="4" max="4" width="16" customWidth="1"/>
    <ns0:col min="5" max="5" width="17" customWidth="1"/>
    <ns0:col min="6" max="6" width="12" customWidth="1"/>
    <ns0:col min="7" max="7" width="14" customWidth="1"/>
    <ns0:col min="8" max="9" width="13" customWidth="1"/>
    <ns0:col min="10" max="10" width="28" customWidth="1"/>
    <ns0:col min="11" max="11" width="22" customWidth="1"/>
    <ns0:col min="12" max="26" width="8.710000038146973" customWidth="1"/>
  </ns0:cols>
  <ns0:sheetData>
    <ns0:row r="1" ht="25.5" customHeight="1">
      <ns0:c r="A1" s="61" t="s">
        <ns0:v>101</ns0:v>
      </ns0:c>
      <ns0:c r="B1" s="52"/>
      <ns0:c r="C1" s="52"/>
      <ns0:c r="D1" s="52"/>
      <ns0:c r="E1" s="52"/>
      <ns0:c r="F1" s="52"/>
      <ns0:c r="G1" s="52"/>
      <ns0:c r="H1" s="52"/>
      <ns0:c r="I1" s="52"/>
      <ns0:c r="J1" s="52"/>
      <ns0:c r="K1" s="52"/>
    </ns0:row>
    <ns0:row r="2">
      <ns0:c r="A2" s="62" t="str">
        <ns0:v>Enter weekly units sold. Actual net sales means revenue earned, including credit sales; use the total for mixed selling prices or discounts. Keep supporting records.</ns0:v>
      </ns0:c>
      <ns0:c r="B2" s="52"/>
      <ns0:c r="C2" s="52"/>
      <ns0:c r="D2" s="52"/>
      <ns0:c r="E2" s="52"/>
      <ns0:c r="F2" s="52"/>
      <ns0:c r="G2" s="52"/>
      <ns0:c r="H2" s="52"/>
      <ns0:c r="I2" s="52"/>
      <ns0:c r="J2" s="52"/>
      <ns0:c r="K2" s="52"/>
    </ns0:row>
    <ns0:row r="3" ht="45.75" customHeight="1">
      <ns0:c r="A3" s="89" t="s">
        <ns0:v>73</ns0:v>
      </ns0:c>
      <ns0:c r="B3" s="89" t="s">
        <ns0:v>64</ns0:v>
      </ns0:c>
      <ns0:c r="C3" s="89" t="s">
        <ns0:v>102</ns0:v>
      </ns0:c>
      <ns0:c r="D3" s="89" t="s">
        <ns0:v>103</ns0:v>
      </ns0:c>
      <ns0:c r="E3" s="89" t="s">
        <ns0:v>104</ns0:v>
      </ns0:c>
      <ns0:c r="F3" s="89" t="s">
        <ns0:v>105</ns0:v>
      </ns0:c>
      <ns0:c r="G3" s="89" t="s">
        <ns0:v>31</ns0:v>
      </ns0:c>
      <ns0:c r="H3" s="89" t="s">
        <ns0:v>33</ns0:v>
      </ns0:c>
      <ns0:c r="I3" s="89" t="s">
        <ns0:v>35</ns0:v>
      </ns0:c>
      <ns0:c r="J3" s="89" t="s">
        <ns0:v>106</ns0:v>
      </ns0:c>
      <ns0:c r="K3" s="89" t="s">
        <ns0:v>80</ns0:v>
      </ns0:c>
    </ns0:row>
    <ns0:row r="4">
      <ns0:c r="A4" s="83" t="str">
        <ns0:f>IF(Products!A4="","",Products!A4)</ns0:f>
      </ns0:c>
      <ns0:c r="B4" s="83" t="str">
        <ns0:f>IF(A4="","",Products!B4)</ns0:f>
      </ns0:c>
      <ns0:c r="C4" s="226"/>
      <ns0:c r="D4" s="227"/>
      <ns0:c r="E4" s="227"/>
      <ns0:c r="F4" s="85" t="str">
        <ns0:f>IF($K4&lt;&gt;"Ready","",IF(ISNUMBER(D4),D4,Products!D4))</ns0:f>
      </ns0:c>
      <ns0:c r="G4" s="85" t="str">
        <ns0:f t="shared" ref="G4:G303" si="1">IF($K4&lt;&gt;"Ready","",IF(ISNUMBER(E4),E4,N(C4)*F4))</ns0:f>
      </ns0:c>
      <ns0:c r="H4" s="85" t="str">
        <ns0:f>IF($K4&lt;&gt;"Ready","",N(C4)*Stock!N4)</ns0:f>
      </ns0:c>
      <ns0:c r="I4" s="85" t="str">
        <ns0:f t="shared" ref="I4:I303" si="2">IF($K4&lt;&gt;"Ready","",G4-H4)</ns0:f>
      </ns0:c>
      <ns0:c r="J4" s="226"/>
      <ns0:c r="K4" s="83" t="str">
        <ns0:f>IF(A4="","",IF(Products!I4&lt;&gt;"Ready","Fix Products",IF(COUNTA(C4:E4)&lt;&gt;COUNT(C4:E4),"Numbers only",IF(MIN(C4:E4)&lt;0,"No negatives",IF(AND(ISNUMBER(E4),N(C4)=0),"Add quantity sold",IF(Stock!X4&lt;&gt;"Ready","Fix Stock row","Ready"))))))</ns0:f>
      </ns0:c>
    </ns0:row>
    <ns0:row r="5">
      <ns0:c r="A5" s="83" t="str">
        <ns0:f>IF(Products!A5="","",Products!A5)</ns0:f>
      </ns0:c>
      <ns0:c r="B5" s="83" t="str">
        <ns0:f>IF(A5="","",Products!B5)</ns0:f>
      </ns0:c>
      <ns0:c r="C5" s="226"/>
      <ns0:c r="D5" s="227"/>
      <ns0:c r="E5" s="227"/>
      <ns0:c r="F5" s="85" t="str">
        <ns0:f>IF($K5&lt;&gt;"Ready","",IF(ISNUMBER(D5),D5,Products!D5))</ns0:f>
      </ns0:c>
      <ns0:c r="G5" s="85" t="str">
        <ns0:f t="shared" si="1"/>
      </ns0:c>
      <ns0:c r="H5" s="85" t="str">
        <ns0:f>IF($K5&lt;&gt;"Ready","",N(C5)*Stock!N5)</ns0:f>
      </ns0:c>
      <ns0:c r="I5" s="85" t="str">
        <ns0:f t="shared" si="2"/>
      </ns0:c>
      <ns0:c r="J5" s="226"/>
      <ns0:c r="K5" s="83" t="str">
        <ns0:f>IF(A5="","",IF(Products!I5&lt;&gt;"Ready","Fix Products",IF(COUNTA(C5:E5)&lt;&gt;COUNT(C5:E5),"Numbers only",IF(MIN(C5:E5)&lt;0,"No negatives",IF(AND(ISNUMBER(E5),N(C5)=0),"Add quantity sold",IF(Stock!X5&lt;&gt;"Ready","Fix Stock row","Ready"))))))</ns0:f>
      </ns0:c>
    </ns0:row>
    <ns0:row r="6">
      <ns0:c r="A6" s="83" t="str">
        <ns0:f>IF(Products!A6="","",Products!A6)</ns0:f>
      </ns0:c>
      <ns0:c r="B6" s="83" t="str">
        <ns0:f>IF(A6="","",Products!B6)</ns0:f>
      </ns0:c>
      <ns0:c r="C6" s="226"/>
      <ns0:c r="D6" s="227"/>
      <ns0:c r="E6" s="227"/>
      <ns0:c r="F6" s="85" t="str">
        <ns0:f>IF($K6&lt;&gt;"Ready","",IF(ISNUMBER(D6),D6,Products!D6))</ns0:f>
      </ns0:c>
      <ns0:c r="G6" s="85" t="str">
        <ns0:f t="shared" si="1"/>
      </ns0:c>
      <ns0:c r="H6" s="85" t="str">
        <ns0:f>IF($K6&lt;&gt;"Ready","",N(C6)*Stock!N6)</ns0:f>
      </ns0:c>
      <ns0:c r="I6" s="85" t="str">
        <ns0:f t="shared" si="2"/>
      </ns0:c>
      <ns0:c r="J6" s="226"/>
      <ns0:c r="K6" s="83" t="str">
        <ns0:f>IF(A6="","",IF(Products!I6&lt;&gt;"Ready","Fix Products",IF(COUNTA(C6:E6)&lt;&gt;COUNT(C6:E6),"Numbers only",IF(MIN(C6:E6)&lt;0,"No negatives",IF(AND(ISNUMBER(E6),N(C6)=0),"Add quantity sold",IF(Stock!X6&lt;&gt;"Ready","Fix Stock row","Ready"))))))</ns0:f>
      </ns0:c>
    </ns0:row>
    <ns0:row r="7">
      <ns0:c r="A7" s="83" t="str">
        <ns0:f>IF(Products!A7="","",Products!A7)</ns0:f>
      </ns0:c>
      <ns0:c r="B7" s="83" t="str">
        <ns0:f>IF(A7="","",Products!B7)</ns0:f>
      </ns0:c>
      <ns0:c r="C7" s="226"/>
      <ns0:c r="D7" s="227"/>
      <ns0:c r="E7" s="227"/>
      <ns0:c r="F7" s="85" t="str">
        <ns0:f>IF($K7&lt;&gt;"Ready","",IF(ISNUMBER(D7),D7,Products!D7))</ns0:f>
      </ns0:c>
      <ns0:c r="G7" s="85" t="str">
        <ns0:f t="shared" si="1"/>
      </ns0:c>
      <ns0:c r="H7" s="85" t="str">
        <ns0:f>IF($K7&lt;&gt;"Ready","",N(C7)*Stock!N7)</ns0:f>
      </ns0:c>
      <ns0:c r="I7" s="85" t="str">
        <ns0:f t="shared" si="2"/>
      </ns0:c>
      <ns0:c r="J7" s="226"/>
      <ns0:c r="K7" s="83" t="str">
        <ns0:f>IF(A7="","",IF(Products!I7&lt;&gt;"Ready","Fix Products",IF(COUNTA(C7:E7)&lt;&gt;COUNT(C7:E7),"Numbers only",IF(MIN(C7:E7)&lt;0,"No negatives",IF(AND(ISNUMBER(E7),N(C7)=0),"Add quantity sold",IF(Stock!X7&lt;&gt;"Ready","Fix Stock row","Ready"))))))</ns0:f>
      </ns0:c>
    </ns0:row>
    <ns0:row r="8">
      <ns0:c r="A8" s="83" t="str">
        <ns0:f>IF(Products!A8="","",Products!A8)</ns0:f>
      </ns0:c>
      <ns0:c r="B8" s="83" t="str">
        <ns0:f>IF(A8="","",Products!B8)</ns0:f>
      </ns0:c>
      <ns0:c r="C8" s="226"/>
      <ns0:c r="D8" s="227"/>
      <ns0:c r="E8" s="227"/>
      <ns0:c r="F8" s="85" t="str">
        <ns0:f>IF($K8&lt;&gt;"Ready","",IF(ISNUMBER(D8),D8,Products!D8))</ns0:f>
      </ns0:c>
      <ns0:c r="G8" s="85" t="str">
        <ns0:f t="shared" si="1"/>
      </ns0:c>
      <ns0:c r="H8" s="85" t="str">
        <ns0:f>IF($K8&lt;&gt;"Ready","",N(C8)*Stock!N8)</ns0:f>
      </ns0:c>
      <ns0:c r="I8" s="85" t="str">
        <ns0:f t="shared" si="2"/>
      </ns0:c>
      <ns0:c r="J8" s="226"/>
      <ns0:c r="K8" s="83" t="str">
        <ns0:f>IF(A8="","",IF(Products!I8&lt;&gt;"Ready","Fix Products",IF(COUNTA(C8:E8)&lt;&gt;COUNT(C8:E8),"Numbers only",IF(MIN(C8:E8)&lt;0,"No negatives",IF(AND(ISNUMBER(E8),N(C8)=0),"Add quantity sold",IF(Stock!X8&lt;&gt;"Ready","Fix Stock row","Ready"))))))</ns0:f>
      </ns0:c>
    </ns0:row>
    <ns0:row r="9">
      <ns0:c r="A9" s="83" t="str">
        <ns0:f>IF(Products!A9="","",Products!A9)</ns0:f>
      </ns0:c>
      <ns0:c r="B9" s="83" t="str">
        <ns0:f>IF(A9="","",Products!B9)</ns0:f>
      </ns0:c>
      <ns0:c r="C9" s="226"/>
      <ns0:c r="D9" s="227"/>
      <ns0:c r="E9" s="227"/>
      <ns0:c r="F9" s="85" t="str">
        <ns0:f>IF($K9&lt;&gt;"Ready","",IF(ISNUMBER(D9),D9,Products!D9))</ns0:f>
      </ns0:c>
      <ns0:c r="G9" s="85" t="str">
        <ns0:f t="shared" si="1"/>
      </ns0:c>
      <ns0:c r="H9" s="85" t="str">
        <ns0:f>IF($K9&lt;&gt;"Ready","",N(C9)*Stock!N9)</ns0:f>
      </ns0:c>
      <ns0:c r="I9" s="85" t="str">
        <ns0:f t="shared" si="2"/>
      </ns0:c>
      <ns0:c r="J9" s="226"/>
      <ns0:c r="K9" s="83" t="str">
        <ns0:f>IF(A9="","",IF(Products!I9&lt;&gt;"Ready","Fix Products",IF(COUNTA(C9:E9)&lt;&gt;COUNT(C9:E9),"Numbers only",IF(MIN(C9:E9)&lt;0,"No negatives",IF(AND(ISNUMBER(E9),N(C9)=0),"Add quantity sold",IF(Stock!X9&lt;&gt;"Ready","Fix Stock row","Ready"))))))</ns0:f>
      </ns0:c>
    </ns0:row>
    <ns0:row r="10">
      <ns0:c r="A10" s="83" t="str">
        <ns0:f>IF(Products!A10="","",Products!A10)</ns0:f>
      </ns0:c>
      <ns0:c r="B10" s="83" t="str">
        <ns0:f>IF(A10="","",Products!B10)</ns0:f>
      </ns0:c>
      <ns0:c r="C10" s="226"/>
      <ns0:c r="D10" s="227"/>
      <ns0:c r="E10" s="227"/>
      <ns0:c r="F10" s="85" t="str">
        <ns0:f>IF($K10&lt;&gt;"Ready","",IF(ISNUMBER(D10),D10,Products!D10))</ns0:f>
      </ns0:c>
      <ns0:c r="G10" s="85" t="str">
        <ns0:f t="shared" si="1"/>
      </ns0:c>
      <ns0:c r="H10" s="85" t="str">
        <ns0:f>IF($K10&lt;&gt;"Ready","",N(C10)*Stock!N10)</ns0:f>
      </ns0:c>
      <ns0:c r="I10" s="85" t="str">
        <ns0:f t="shared" si="2"/>
      </ns0:c>
      <ns0:c r="J10" s="226"/>
      <ns0:c r="K10" s="83" t="str">
        <ns0:f>IF(A10="","",IF(Products!I10&lt;&gt;"Ready","Fix Products",IF(COUNTA(C10:E10)&lt;&gt;COUNT(C10:E10),"Numbers only",IF(MIN(C10:E10)&lt;0,"No negatives",IF(AND(ISNUMBER(E10),N(C10)=0),"Add quantity sold",IF(Stock!X10&lt;&gt;"Ready","Fix Stock row","Ready"))))))</ns0:f>
      </ns0:c>
    </ns0:row>
    <ns0:row r="11">
      <ns0:c r="A11" s="83" t="str">
        <ns0:f>IF(Products!A11="","",Products!A11)</ns0:f>
      </ns0:c>
      <ns0:c r="B11" s="83" t="str">
        <ns0:f>IF(A11="","",Products!B11)</ns0:f>
      </ns0:c>
      <ns0:c r="C11" s="226"/>
      <ns0:c r="D11" s="227"/>
      <ns0:c r="E11" s="227"/>
      <ns0:c r="F11" s="85" t="str">
        <ns0:f>IF($K11&lt;&gt;"Ready","",IF(ISNUMBER(D11),D11,Products!D11))</ns0:f>
      </ns0:c>
      <ns0:c r="G11" s="85" t="str">
        <ns0:f t="shared" si="1"/>
      </ns0:c>
      <ns0:c r="H11" s="85" t="str">
        <ns0:f>IF($K11&lt;&gt;"Ready","",N(C11)*Stock!N11)</ns0:f>
      </ns0:c>
      <ns0:c r="I11" s="85" t="str">
        <ns0:f t="shared" si="2"/>
      </ns0:c>
      <ns0:c r="J11" s="226"/>
      <ns0:c r="K11" s="83" t="str">
        <ns0:f>IF(A11="","",IF(Products!I11&lt;&gt;"Ready","Fix Products",IF(COUNTA(C11:E11)&lt;&gt;COUNT(C11:E11),"Numbers only",IF(MIN(C11:E11)&lt;0,"No negatives",IF(AND(ISNUMBER(E11),N(C11)=0),"Add quantity sold",IF(Stock!X11&lt;&gt;"Ready","Fix Stock row","Ready"))))))</ns0:f>
      </ns0:c>
    </ns0:row>
    <ns0:row r="12">
      <ns0:c r="A12" s="83" t="str">
        <ns0:f>IF(Products!A12="","",Products!A12)</ns0:f>
      </ns0:c>
      <ns0:c r="B12" s="83" t="str">
        <ns0:f>IF(A12="","",Products!B12)</ns0:f>
      </ns0:c>
      <ns0:c r="C12" s="226"/>
      <ns0:c r="D12" s="227"/>
      <ns0:c r="E12" s="227"/>
      <ns0:c r="F12" s="85" t="str">
        <ns0:f>IF($K12&lt;&gt;"Ready","",IF(ISNUMBER(D12),D12,Products!D12))</ns0:f>
      </ns0:c>
      <ns0:c r="G12" s="85" t="str">
        <ns0:f t="shared" si="1"/>
      </ns0:c>
      <ns0:c r="H12" s="85" t="str">
        <ns0:f>IF($K12&lt;&gt;"Ready","",N(C12)*Stock!N12)</ns0:f>
      </ns0:c>
      <ns0:c r="I12" s="85" t="str">
        <ns0:f t="shared" si="2"/>
      </ns0:c>
      <ns0:c r="J12" s="226"/>
      <ns0:c r="K12" s="83" t="str">
        <ns0:f>IF(A12="","",IF(Products!I12&lt;&gt;"Ready","Fix Products",IF(COUNTA(C12:E12)&lt;&gt;COUNT(C12:E12),"Numbers only",IF(MIN(C12:E12)&lt;0,"No negatives",IF(AND(ISNUMBER(E12),N(C12)=0),"Add quantity sold",IF(Stock!X12&lt;&gt;"Ready","Fix Stock row","Ready"))))))</ns0:f>
      </ns0:c>
    </ns0:row>
    <ns0:row r="13">
      <ns0:c r="A13" s="83" t="str">
        <ns0:f>IF(Products!A13="","",Products!A13)</ns0:f>
      </ns0:c>
      <ns0:c r="B13" s="83" t="str">
        <ns0:f>IF(A13="","",Products!B13)</ns0:f>
      </ns0:c>
      <ns0:c r="C13" s="226"/>
      <ns0:c r="D13" s="227"/>
      <ns0:c r="E13" s="227"/>
      <ns0:c r="F13" s="85" t="str">
        <ns0:f>IF($K13&lt;&gt;"Ready","",IF(ISNUMBER(D13),D13,Products!D13))</ns0:f>
      </ns0:c>
      <ns0:c r="G13" s="85" t="str">
        <ns0:f t="shared" si="1"/>
      </ns0:c>
      <ns0:c r="H13" s="85" t="str">
        <ns0:f>IF($K13&lt;&gt;"Ready","",N(C13)*Stock!N13)</ns0:f>
      </ns0:c>
      <ns0:c r="I13" s="85" t="str">
        <ns0:f t="shared" si="2"/>
      </ns0:c>
      <ns0:c r="J13" s="226"/>
      <ns0:c r="K13" s="83" t="str">
        <ns0:f>IF(A13="","",IF(Products!I13&lt;&gt;"Ready","Fix Products",IF(COUNTA(C13:E13)&lt;&gt;COUNT(C13:E13),"Numbers only",IF(MIN(C13:E13)&lt;0,"No negatives",IF(AND(ISNUMBER(E13),N(C13)=0),"Add quantity sold",IF(Stock!X13&lt;&gt;"Ready","Fix Stock row","Ready"))))))</ns0:f>
      </ns0:c>
    </ns0:row>
    <ns0:row r="14">
      <ns0:c r="A14" s="83" t="str">
        <ns0:f>IF(Products!A14="","",Products!A14)</ns0:f>
      </ns0:c>
      <ns0:c r="B14" s="83" t="str">
        <ns0:f>IF(A14="","",Products!B14)</ns0:f>
      </ns0:c>
      <ns0:c r="C14" s="226"/>
      <ns0:c r="D14" s="227"/>
      <ns0:c r="E14" s="227"/>
      <ns0:c r="F14" s="85" t="str">
        <ns0:f>IF($K14&lt;&gt;"Ready","",IF(ISNUMBER(D14),D14,Products!D14))</ns0:f>
      </ns0:c>
      <ns0:c r="G14" s="85" t="str">
        <ns0:f t="shared" si="1"/>
      </ns0:c>
      <ns0:c r="H14" s="85" t="str">
        <ns0:f>IF($K14&lt;&gt;"Ready","",N(C14)*Stock!N14)</ns0:f>
      </ns0:c>
      <ns0:c r="I14" s="85" t="str">
        <ns0:f t="shared" si="2"/>
      </ns0:c>
      <ns0:c r="J14" s="226"/>
      <ns0:c r="K14" s="83" t="str">
        <ns0:f>IF(A14="","",IF(Products!I14&lt;&gt;"Ready","Fix Products",IF(COUNTA(C14:E14)&lt;&gt;COUNT(C14:E14),"Numbers only",IF(MIN(C14:E14)&lt;0,"No negatives",IF(AND(ISNUMBER(E14),N(C14)=0),"Add quantity sold",IF(Stock!X14&lt;&gt;"Ready","Fix Stock row","Ready"))))))</ns0:f>
      </ns0:c>
    </ns0:row>
    <ns0:row r="15">
      <ns0:c r="A15" s="83" t="str">
        <ns0:f>IF(Products!A15="","",Products!A15)</ns0:f>
      </ns0:c>
      <ns0:c r="B15" s="83" t="str">
        <ns0:f>IF(A15="","",Products!B15)</ns0:f>
      </ns0:c>
      <ns0:c r="C15" s="226"/>
      <ns0:c r="D15" s="227"/>
      <ns0:c r="E15" s="227"/>
      <ns0:c r="F15" s="85" t="str">
        <ns0:f>IF($K15&lt;&gt;"Ready","",IF(ISNUMBER(D15),D15,Products!D15))</ns0:f>
      </ns0:c>
      <ns0:c r="G15" s="85" t="str">
        <ns0:f t="shared" si="1"/>
      </ns0:c>
      <ns0:c r="H15" s="85" t="str">
        <ns0:f>IF($K15&lt;&gt;"Ready","",N(C15)*Stock!N15)</ns0:f>
      </ns0:c>
      <ns0:c r="I15" s="85" t="str">
        <ns0:f t="shared" si="2"/>
      </ns0:c>
      <ns0:c r="J15" s="226"/>
      <ns0:c r="K15" s="83" t="str">
        <ns0:f>IF(A15="","",IF(Products!I15&lt;&gt;"Ready","Fix Products",IF(COUNTA(C15:E15)&lt;&gt;COUNT(C15:E15),"Numbers only",IF(MIN(C15:E15)&lt;0,"No negatives",IF(AND(ISNUMBER(E15),N(C15)=0),"Add quantity sold",IF(Stock!X15&lt;&gt;"Ready","Fix Stock row","Ready"))))))</ns0:f>
      </ns0:c>
    </ns0:row>
    <ns0:row r="16">
      <ns0:c r="A16" s="83" t="str">
        <ns0:f>IF(Products!A16="","",Products!A16)</ns0:f>
      </ns0:c>
      <ns0:c r="B16" s="83" t="str">
        <ns0:f>IF(A16="","",Products!B16)</ns0:f>
      </ns0:c>
      <ns0:c r="C16" s="226"/>
      <ns0:c r="D16" s="227"/>
      <ns0:c r="E16" s="227"/>
      <ns0:c r="F16" s="85" t="str">
        <ns0:f>IF($K16&lt;&gt;"Ready","",IF(ISNUMBER(D16),D16,Products!D16))</ns0:f>
      </ns0:c>
      <ns0:c r="G16" s="85" t="str">
        <ns0:f t="shared" si="1"/>
      </ns0:c>
      <ns0:c r="H16" s="85" t="str">
        <ns0:f>IF($K16&lt;&gt;"Ready","",N(C16)*Stock!N16)</ns0:f>
      </ns0:c>
      <ns0:c r="I16" s="85" t="str">
        <ns0:f t="shared" si="2"/>
      </ns0:c>
      <ns0:c r="J16" s="226"/>
      <ns0:c r="K16" s="83" t="str">
        <ns0:f>IF(A16="","",IF(Products!I16&lt;&gt;"Ready","Fix Products",IF(COUNTA(C16:E16)&lt;&gt;COUNT(C16:E16),"Numbers only",IF(MIN(C16:E16)&lt;0,"No negatives",IF(AND(ISNUMBER(E16),N(C16)=0),"Add quantity sold",IF(Stock!X16&lt;&gt;"Ready","Fix Stock row","Ready"))))))</ns0:f>
      </ns0:c>
    </ns0:row>
    <ns0:row r="17">
      <ns0:c r="A17" s="83" t="str">
        <ns0:f>IF(Products!A17="","",Products!A17)</ns0:f>
      </ns0:c>
      <ns0:c r="B17" s="83" t="str">
        <ns0:f>IF(A17="","",Products!B17)</ns0:f>
      </ns0:c>
      <ns0:c r="C17" s="226"/>
      <ns0:c r="D17" s="227"/>
      <ns0:c r="E17" s="227"/>
      <ns0:c r="F17" s="85" t="str">
        <ns0:f>IF($K17&lt;&gt;"Ready","",IF(ISNUMBER(D17),D17,Products!D17))</ns0:f>
      </ns0:c>
      <ns0:c r="G17" s="85" t="str">
        <ns0:f t="shared" si="1"/>
      </ns0:c>
      <ns0:c r="H17" s="85" t="str">
        <ns0:f>IF($K17&lt;&gt;"Ready","",N(C17)*Stock!N17)</ns0:f>
      </ns0:c>
      <ns0:c r="I17" s="85" t="str">
        <ns0:f t="shared" si="2"/>
      </ns0:c>
      <ns0:c r="J17" s="226"/>
      <ns0:c r="K17" s="83" t="str">
        <ns0:f>IF(A17="","",IF(Products!I17&lt;&gt;"Ready","Fix Products",IF(COUNTA(C17:E17)&lt;&gt;COUNT(C17:E17),"Numbers only",IF(MIN(C17:E17)&lt;0,"No negatives",IF(AND(ISNUMBER(E17),N(C17)=0),"Add quantity sold",IF(Stock!X17&lt;&gt;"Ready","Fix Stock row","Ready"))))))</ns0:f>
      </ns0:c>
    </ns0:row>
    <ns0:row r="18">
      <ns0:c r="A18" s="83" t="str">
        <ns0:f>IF(Products!A18="","",Products!A18)</ns0:f>
      </ns0:c>
      <ns0:c r="B18" s="83" t="str">
        <ns0:f>IF(A18="","",Products!B18)</ns0:f>
      </ns0:c>
      <ns0:c r="C18" s="226"/>
      <ns0:c r="D18" s="227"/>
      <ns0:c r="E18" s="227"/>
      <ns0:c r="F18" s="85" t="str">
        <ns0:f>IF($K18&lt;&gt;"Ready","",IF(ISNUMBER(D18),D18,Products!D18))</ns0:f>
      </ns0:c>
      <ns0:c r="G18" s="85" t="str">
        <ns0:f t="shared" si="1"/>
      </ns0:c>
      <ns0:c r="H18" s="85" t="str">
        <ns0:f>IF($K18&lt;&gt;"Ready","",N(C18)*Stock!N18)</ns0:f>
      </ns0:c>
      <ns0:c r="I18" s="85" t="str">
        <ns0:f t="shared" si="2"/>
      </ns0:c>
      <ns0:c r="J18" s="226"/>
      <ns0:c r="K18" s="83" t="str">
        <ns0:f>IF(A18="","",IF(Products!I18&lt;&gt;"Ready","Fix Products",IF(COUNTA(C18:E18)&lt;&gt;COUNT(C18:E18),"Numbers only",IF(MIN(C18:E18)&lt;0,"No negatives",IF(AND(ISNUMBER(E18),N(C18)=0),"Add quantity sold",IF(Stock!X18&lt;&gt;"Ready","Fix Stock row","Ready"))))))</ns0:f>
      </ns0:c>
    </ns0:row>
    <ns0:row r="19">
      <ns0:c r="A19" s="83" t="str">
        <ns0:f>IF(Products!A19="","",Products!A19)</ns0:f>
      </ns0:c>
      <ns0:c r="B19" s="83" t="str">
        <ns0:f>IF(A19="","",Products!B19)</ns0:f>
      </ns0:c>
      <ns0:c r="C19" s="226"/>
      <ns0:c r="D19" s="227"/>
      <ns0:c r="E19" s="227"/>
      <ns0:c r="F19" s="85" t="str">
        <ns0:f>IF($K19&lt;&gt;"Ready","",IF(ISNUMBER(D19),D19,Products!D19))</ns0:f>
      </ns0:c>
      <ns0:c r="G19" s="85" t="str">
        <ns0:f t="shared" si="1"/>
      </ns0:c>
      <ns0:c r="H19" s="85" t="str">
        <ns0:f>IF($K19&lt;&gt;"Ready","",N(C19)*Stock!N19)</ns0:f>
      </ns0:c>
      <ns0:c r="I19" s="85" t="str">
        <ns0:f t="shared" si="2"/>
      </ns0:c>
      <ns0:c r="J19" s="226"/>
      <ns0:c r="K19" s="83" t="str">
        <ns0:f>IF(A19="","",IF(Products!I19&lt;&gt;"Ready","Fix Products",IF(COUNTA(C19:E19)&lt;&gt;COUNT(C19:E19),"Numbers only",IF(MIN(C19:E19)&lt;0,"No negatives",IF(AND(ISNUMBER(E19),N(C19)=0),"Add quantity sold",IF(Stock!X19&lt;&gt;"Ready","Fix Stock row","Ready"))))))</ns0:f>
      </ns0:c>
    </ns0:row>
    <ns0:row r="20">
      <ns0:c r="A20" s="83" t="str">
        <ns0:f>IF(Products!A20="","",Products!A20)</ns0:f>
      </ns0:c>
      <ns0:c r="B20" s="83" t="str">
        <ns0:f>IF(A20="","",Products!B20)</ns0:f>
      </ns0:c>
      <ns0:c r="C20" s="226"/>
      <ns0:c r="D20" s="227"/>
      <ns0:c r="E20" s="227"/>
      <ns0:c r="F20" s="85" t="str">
        <ns0:f>IF($K20&lt;&gt;"Ready","",IF(ISNUMBER(D20),D20,Products!D20))</ns0:f>
      </ns0:c>
      <ns0:c r="G20" s="85" t="str">
        <ns0:f t="shared" si="1"/>
      </ns0:c>
      <ns0:c r="H20" s="85" t="str">
        <ns0:f>IF($K20&lt;&gt;"Ready","",N(C20)*Stock!N20)</ns0:f>
      </ns0:c>
      <ns0:c r="I20" s="85" t="str">
        <ns0:f t="shared" si="2"/>
      </ns0:c>
      <ns0:c r="J20" s="226"/>
      <ns0:c r="K20" s="83" t="str">
        <ns0:f>IF(A20="","",IF(Products!I20&lt;&gt;"Ready","Fix Products",IF(COUNTA(C20:E20)&lt;&gt;COUNT(C20:E20),"Numbers only",IF(MIN(C20:E20)&lt;0,"No negatives",IF(AND(ISNUMBER(E20),N(C20)=0),"Add quantity sold",IF(Stock!X20&lt;&gt;"Ready","Fix Stock row","Ready"))))))</ns0:f>
      </ns0:c>
    </ns0:row>
    <ns0:row r="21" ht="15.75" customHeight="1">
      <ns0:c r="A21" s="83" t="str">
        <ns0:f>IF(Products!A21="","",Products!A21)</ns0:f>
      </ns0:c>
      <ns0:c r="B21" s="83" t="str">
        <ns0:f>IF(A21="","",Products!B21)</ns0:f>
      </ns0:c>
      <ns0:c r="C21" s="226"/>
      <ns0:c r="D21" s="227"/>
      <ns0:c r="E21" s="227"/>
      <ns0:c r="F21" s="85" t="str">
        <ns0:f>IF($K21&lt;&gt;"Ready","",IF(ISNUMBER(D21),D21,Products!D21))</ns0:f>
      </ns0:c>
      <ns0:c r="G21" s="85" t="str">
        <ns0:f t="shared" si="1"/>
      </ns0:c>
      <ns0:c r="H21" s="85" t="str">
        <ns0:f>IF($K21&lt;&gt;"Ready","",N(C21)*Stock!N21)</ns0:f>
      </ns0:c>
      <ns0:c r="I21" s="85" t="str">
        <ns0:f t="shared" si="2"/>
      </ns0:c>
      <ns0:c r="J21" s="226"/>
      <ns0:c r="K21" s="83" t="str">
        <ns0:f>IF(A21="","",IF(Products!I21&lt;&gt;"Ready","Fix Products",IF(COUNTA(C21:E21)&lt;&gt;COUNT(C21:E21),"Numbers only",IF(MIN(C21:E21)&lt;0,"No negatives",IF(AND(ISNUMBER(E21),N(C21)=0),"Add quantity sold",IF(Stock!X21&lt;&gt;"Ready","Fix Stock row","Ready"))))))</ns0:f>
      </ns0:c>
    </ns0:row>
    <ns0:row r="22" ht="15.75" customHeight="1">
      <ns0:c r="A22" s="83" t="str">
        <ns0:f>IF(Products!A22="","",Products!A22)</ns0:f>
      </ns0:c>
      <ns0:c r="B22" s="83" t="str">
        <ns0:f>IF(A22="","",Products!B22)</ns0:f>
      </ns0:c>
      <ns0:c r="C22" s="226"/>
      <ns0:c r="D22" s="227"/>
      <ns0:c r="E22" s="227"/>
      <ns0:c r="F22" s="85" t="str">
        <ns0:f>IF($K22&lt;&gt;"Ready","",IF(ISNUMBER(D22),D22,Products!D22))</ns0:f>
      </ns0:c>
      <ns0:c r="G22" s="85" t="str">
        <ns0:f t="shared" si="1"/>
      </ns0:c>
      <ns0:c r="H22" s="85" t="str">
        <ns0:f>IF($K22&lt;&gt;"Ready","",N(C22)*Stock!N22)</ns0:f>
      </ns0:c>
      <ns0:c r="I22" s="85" t="str">
        <ns0:f t="shared" si="2"/>
      </ns0:c>
      <ns0:c r="J22" s="226"/>
      <ns0:c r="K22" s="83" t="str">
        <ns0:f>IF(A22="","",IF(Products!I22&lt;&gt;"Ready","Fix Products",IF(COUNTA(C22:E22)&lt;&gt;COUNT(C22:E22),"Numbers only",IF(MIN(C22:E22)&lt;0,"No negatives",IF(AND(ISNUMBER(E22),N(C22)=0),"Add quantity sold",IF(Stock!X22&lt;&gt;"Ready","Fix Stock row","Ready"))))))</ns0:f>
      </ns0:c>
    </ns0:row>
    <ns0:row r="23" ht="15.75" customHeight="1">
      <ns0:c r="A23" s="83" t="str">
        <ns0:f>IF(Products!A23="","",Products!A23)</ns0:f>
      </ns0:c>
      <ns0:c r="B23" s="83" t="str">
        <ns0:f>IF(A23="","",Products!B23)</ns0:f>
      </ns0:c>
      <ns0:c r="C23" s="226"/>
      <ns0:c r="D23" s="227"/>
      <ns0:c r="E23" s="227"/>
      <ns0:c r="F23" s="85" t="str">
        <ns0:f>IF($K23&lt;&gt;"Ready","",IF(ISNUMBER(D23),D23,Products!D23))</ns0:f>
      </ns0:c>
      <ns0:c r="G23" s="85" t="str">
        <ns0:f t="shared" si="1"/>
      </ns0:c>
      <ns0:c r="H23" s="85" t="str">
        <ns0:f>IF($K23&lt;&gt;"Ready","",N(C23)*Stock!N23)</ns0:f>
      </ns0:c>
      <ns0:c r="I23" s="85" t="str">
        <ns0:f t="shared" si="2"/>
      </ns0:c>
      <ns0:c r="J23" s="226"/>
      <ns0:c r="K23" s="83" t="str">
        <ns0:f>IF(A23="","",IF(Products!I23&lt;&gt;"Ready","Fix Products",IF(COUNTA(C23:E23)&lt;&gt;COUNT(C23:E23),"Numbers only",IF(MIN(C23:E23)&lt;0,"No negatives",IF(AND(ISNUMBER(E23),N(C23)=0),"Add quantity sold",IF(Stock!X23&lt;&gt;"Ready","Fix Stock row","Ready"))))))</ns0:f>
      </ns0:c>
    </ns0:row>
    <ns0:row r="24" ht="15.75" customHeight="1">
      <ns0:c r="A24" s="83" t="str">
        <ns0:f>IF(Products!A24="","",Products!A24)</ns0:f>
      </ns0:c>
      <ns0:c r="B24" s="83" t="str">
        <ns0:f>IF(A24="","",Products!B24)</ns0:f>
      </ns0:c>
      <ns0:c r="C24" s="226"/>
      <ns0:c r="D24" s="227"/>
      <ns0:c r="E24" s="227"/>
      <ns0:c r="F24" s="85" t="str">
        <ns0:f>IF($K24&lt;&gt;"Ready","",IF(ISNUMBER(D24),D24,Products!D24))</ns0:f>
      </ns0:c>
      <ns0:c r="G24" s="85" t="str">
        <ns0:f t="shared" si="1"/>
      </ns0:c>
      <ns0:c r="H24" s="85" t="str">
        <ns0:f>IF($K24&lt;&gt;"Ready","",N(C24)*Stock!N24)</ns0:f>
      </ns0:c>
      <ns0:c r="I24" s="85" t="str">
        <ns0:f t="shared" si="2"/>
      </ns0:c>
      <ns0:c r="J24" s="226"/>
      <ns0:c r="K24" s="83" t="str">
        <ns0:f>IF(A24="","",IF(Products!I24&lt;&gt;"Ready","Fix Products",IF(COUNTA(C24:E24)&lt;&gt;COUNT(C24:E24),"Numbers only",IF(MIN(C24:E24)&lt;0,"No negatives",IF(AND(ISNUMBER(E24),N(C24)=0),"Add quantity sold",IF(Stock!X24&lt;&gt;"Ready","Fix Stock row","Ready"))))))</ns0:f>
      </ns0:c>
    </ns0:row>
    <ns0:row r="25" ht="15.75" customHeight="1">
      <ns0:c r="A25" s="83" t="str">
        <ns0:f>IF(Products!A25="","",Products!A25)</ns0:f>
      </ns0:c>
      <ns0:c r="B25" s="83" t="str">
        <ns0:f>IF(A25="","",Products!B25)</ns0:f>
      </ns0:c>
      <ns0:c r="C25" s="226"/>
      <ns0:c r="D25" s="227"/>
      <ns0:c r="E25" s="227"/>
      <ns0:c r="F25" s="85" t="str">
        <ns0:f>IF($K25&lt;&gt;"Ready","",IF(ISNUMBER(D25),D25,Products!D25))</ns0:f>
      </ns0:c>
      <ns0:c r="G25" s="85" t="str">
        <ns0:f t="shared" si="1"/>
      </ns0:c>
      <ns0:c r="H25" s="85" t="str">
        <ns0:f>IF($K25&lt;&gt;"Ready","",N(C25)*Stock!N25)</ns0:f>
      </ns0:c>
      <ns0:c r="I25" s="85" t="str">
        <ns0:f t="shared" si="2"/>
      </ns0:c>
      <ns0:c r="J25" s="226"/>
      <ns0:c r="K25" s="83" t="str">
        <ns0:f>IF(A25="","",IF(Products!I25&lt;&gt;"Ready","Fix Products",IF(COUNTA(C25:E25)&lt;&gt;COUNT(C25:E25),"Numbers only",IF(MIN(C25:E25)&lt;0,"No negatives",IF(AND(ISNUMBER(E25),N(C25)=0),"Add quantity sold",IF(Stock!X25&lt;&gt;"Ready","Fix Stock row","Ready"))))))</ns0:f>
      </ns0:c>
    </ns0:row>
    <ns0:row r="26" ht="15.75" customHeight="1">
      <ns0:c r="A26" s="83" t="str">
        <ns0:f>IF(Products!A26="","",Products!A26)</ns0:f>
      </ns0:c>
      <ns0:c r="B26" s="83" t="str">
        <ns0:f>IF(A26="","",Products!B26)</ns0:f>
      </ns0:c>
      <ns0:c r="C26" s="226"/>
      <ns0:c r="D26" s="227"/>
      <ns0:c r="E26" s="227"/>
      <ns0:c r="F26" s="85" t="str">
        <ns0:f>IF($K26&lt;&gt;"Ready","",IF(ISNUMBER(D26),D26,Products!D26))</ns0:f>
      </ns0:c>
      <ns0:c r="G26" s="85" t="str">
        <ns0:f t="shared" si="1"/>
      </ns0:c>
      <ns0:c r="H26" s="85" t="str">
        <ns0:f>IF($K26&lt;&gt;"Ready","",N(C26)*Stock!N26)</ns0:f>
      </ns0:c>
      <ns0:c r="I26" s="85" t="str">
        <ns0:f t="shared" si="2"/>
      </ns0:c>
      <ns0:c r="J26" s="226"/>
      <ns0:c r="K26" s="83" t="str">
        <ns0:f>IF(A26="","",IF(Products!I26&lt;&gt;"Ready","Fix Products",IF(COUNTA(C26:E26)&lt;&gt;COUNT(C26:E26),"Numbers only",IF(MIN(C26:E26)&lt;0,"No negatives",IF(AND(ISNUMBER(E26),N(C26)=0),"Add quantity sold",IF(Stock!X26&lt;&gt;"Ready","Fix Stock row","Ready"))))))</ns0:f>
      </ns0:c>
    </ns0:row>
    <ns0:row r="27" ht="15.75" customHeight="1">
      <ns0:c r="A27" s="83" t="str">
        <ns0:f>IF(Products!A27="","",Products!A27)</ns0:f>
      </ns0:c>
      <ns0:c r="B27" s="83" t="str">
        <ns0:f>IF(A27="","",Products!B27)</ns0:f>
      </ns0:c>
      <ns0:c r="C27" s="226"/>
      <ns0:c r="D27" s="227"/>
      <ns0:c r="E27" s="227"/>
      <ns0:c r="F27" s="85" t="str">
        <ns0:f>IF($K27&lt;&gt;"Ready","",IF(ISNUMBER(D27),D27,Products!D27))</ns0:f>
      </ns0:c>
      <ns0:c r="G27" s="85" t="str">
        <ns0:f t="shared" si="1"/>
      </ns0:c>
      <ns0:c r="H27" s="85" t="str">
        <ns0:f>IF($K27&lt;&gt;"Ready","",N(C27)*Stock!N27)</ns0:f>
      </ns0:c>
      <ns0:c r="I27" s="85" t="str">
        <ns0:f t="shared" si="2"/>
      </ns0:c>
      <ns0:c r="J27" s="226"/>
      <ns0:c r="K27" s="83" t="str">
        <ns0:f>IF(A27="","",IF(Products!I27&lt;&gt;"Ready","Fix Products",IF(COUNTA(C27:E27)&lt;&gt;COUNT(C27:E27),"Numbers only",IF(MIN(C27:E27)&lt;0,"No negatives",IF(AND(ISNUMBER(E27),N(C27)=0),"Add quantity sold",IF(Stock!X27&lt;&gt;"Ready","Fix Stock row","Ready"))))))</ns0:f>
      </ns0:c>
    </ns0:row>
    <ns0:row r="28" ht="15.75" customHeight="1">
      <ns0:c r="A28" s="83" t="str">
        <ns0:f>IF(Products!A28="","",Products!A28)</ns0:f>
      </ns0:c>
      <ns0:c r="B28" s="83" t="str">
        <ns0:f>IF(A28="","",Products!B28)</ns0:f>
      </ns0:c>
      <ns0:c r="C28" s="226"/>
      <ns0:c r="D28" s="227"/>
      <ns0:c r="E28" s="227"/>
      <ns0:c r="F28" s="85" t="str">
        <ns0:f>IF($K28&lt;&gt;"Ready","",IF(ISNUMBER(D28),D28,Products!D28))</ns0:f>
      </ns0:c>
      <ns0:c r="G28" s="85" t="str">
        <ns0:f t="shared" si="1"/>
      </ns0:c>
      <ns0:c r="H28" s="85" t="str">
        <ns0:f>IF($K28&lt;&gt;"Ready","",N(C28)*Stock!N28)</ns0:f>
      </ns0:c>
      <ns0:c r="I28" s="85" t="str">
        <ns0:f t="shared" si="2"/>
      </ns0:c>
      <ns0:c r="J28" s="226"/>
      <ns0:c r="K28" s="83" t="str">
        <ns0:f>IF(A28="","",IF(Products!I28&lt;&gt;"Ready","Fix Products",IF(COUNTA(C28:E28)&lt;&gt;COUNT(C28:E28),"Numbers only",IF(MIN(C28:E28)&lt;0,"No negatives",IF(AND(ISNUMBER(E28),N(C28)=0),"Add quantity sold",IF(Stock!X28&lt;&gt;"Ready","Fix Stock row","Ready"))))))</ns0:f>
      </ns0:c>
    </ns0:row>
    <ns0:row r="29" ht="15.75" customHeight="1">
      <ns0:c r="A29" s="83" t="str">
        <ns0:f>IF(Products!A29="","",Products!A29)</ns0:f>
      </ns0:c>
      <ns0:c r="B29" s="83" t="str">
        <ns0:f>IF(A29="","",Products!B29)</ns0:f>
      </ns0:c>
      <ns0:c r="C29" s="226"/>
      <ns0:c r="D29" s="227"/>
      <ns0:c r="E29" s="227"/>
      <ns0:c r="F29" s="85" t="str">
        <ns0:f>IF($K29&lt;&gt;"Ready","",IF(ISNUMBER(D29),D29,Products!D29))</ns0:f>
      </ns0:c>
      <ns0:c r="G29" s="85" t="str">
        <ns0:f t="shared" si="1"/>
      </ns0:c>
      <ns0:c r="H29" s="85" t="str">
        <ns0:f>IF($K29&lt;&gt;"Ready","",N(C29)*Stock!N29)</ns0:f>
      </ns0:c>
      <ns0:c r="I29" s="85" t="str">
        <ns0:f t="shared" si="2"/>
      </ns0:c>
      <ns0:c r="J29" s="226"/>
      <ns0:c r="K29" s="83" t="str">
        <ns0:f>IF(A29="","",IF(Products!I29&lt;&gt;"Ready","Fix Products",IF(COUNTA(C29:E29)&lt;&gt;COUNT(C29:E29),"Numbers only",IF(MIN(C29:E29)&lt;0,"No negatives",IF(AND(ISNUMBER(E29),N(C29)=0),"Add quantity sold",IF(Stock!X29&lt;&gt;"Ready","Fix Stock row","Ready"))))))</ns0:f>
      </ns0:c>
    </ns0:row>
    <ns0:row r="30" ht="15.75" customHeight="1">
      <ns0:c r="A30" s="83" t="str">
        <ns0:f>IF(Products!A30="","",Products!A30)</ns0:f>
      </ns0:c>
      <ns0:c r="B30" s="83" t="str">
        <ns0:f>IF(A30="","",Products!B30)</ns0:f>
      </ns0:c>
      <ns0:c r="C30" s="226"/>
      <ns0:c r="D30" s="227"/>
      <ns0:c r="E30" s="227"/>
      <ns0:c r="F30" s="85" t="str">
        <ns0:f>IF($K30&lt;&gt;"Ready","",IF(ISNUMBER(D30),D30,Products!D30))</ns0:f>
      </ns0:c>
      <ns0:c r="G30" s="85" t="str">
        <ns0:f t="shared" si="1"/>
      </ns0:c>
      <ns0:c r="H30" s="85" t="str">
        <ns0:f>IF($K30&lt;&gt;"Ready","",N(C30)*Stock!N30)</ns0:f>
      </ns0:c>
      <ns0:c r="I30" s="85" t="str">
        <ns0:f t="shared" si="2"/>
      </ns0:c>
      <ns0:c r="J30" s="226"/>
      <ns0:c r="K30" s="83" t="str">
        <ns0:f>IF(A30="","",IF(Products!I30&lt;&gt;"Ready","Fix Products",IF(COUNTA(C30:E30)&lt;&gt;COUNT(C30:E30),"Numbers only",IF(MIN(C30:E30)&lt;0,"No negatives",IF(AND(ISNUMBER(E30),N(C30)=0),"Add quantity sold",IF(Stock!X30&lt;&gt;"Ready","Fix Stock row","Ready"))))))</ns0:f>
      </ns0:c>
    </ns0:row>
    <ns0:row r="31" ht="15.75" customHeight="1">
      <ns0:c r="A31" s="83" t="str">
        <ns0:f>IF(Products!A31="","",Products!A31)</ns0:f>
      </ns0:c>
      <ns0:c r="B31" s="83" t="str">
        <ns0:f>IF(A31="","",Products!B31)</ns0:f>
      </ns0:c>
      <ns0:c r="C31" s="226"/>
      <ns0:c r="D31" s="227"/>
      <ns0:c r="E31" s="227"/>
      <ns0:c r="F31" s="85" t="str">
        <ns0:f>IF($K31&lt;&gt;"Ready","",IF(ISNUMBER(D31),D31,Products!D31))</ns0:f>
      </ns0:c>
      <ns0:c r="G31" s="85" t="str">
        <ns0:f t="shared" si="1"/>
      </ns0:c>
      <ns0:c r="H31" s="85" t="str">
        <ns0:f>IF($K31&lt;&gt;"Ready","",N(C31)*Stock!N31)</ns0:f>
      </ns0:c>
      <ns0:c r="I31" s="85" t="str">
        <ns0:f t="shared" si="2"/>
      </ns0:c>
      <ns0:c r="J31" s="226"/>
      <ns0:c r="K31" s="83" t="str">
        <ns0:f>IF(A31="","",IF(Products!I31&lt;&gt;"Ready","Fix Products",IF(COUNTA(C31:E31)&lt;&gt;COUNT(C31:E31),"Numbers only",IF(MIN(C31:E31)&lt;0,"No negatives",IF(AND(ISNUMBER(E31),N(C31)=0),"Add quantity sold",IF(Stock!X31&lt;&gt;"Ready","Fix Stock row","Ready"))))))</ns0:f>
      </ns0:c>
    </ns0:row>
    <ns0:row r="32" ht="15.75" customHeight="1">
      <ns0:c r="A32" s="83" t="str">
        <ns0:f>IF(Products!A32="","",Products!A32)</ns0:f>
      </ns0:c>
      <ns0:c r="B32" s="83" t="str">
        <ns0:f>IF(A32="","",Products!B32)</ns0:f>
      </ns0:c>
      <ns0:c r="C32" s="226"/>
      <ns0:c r="D32" s="227"/>
      <ns0:c r="E32" s="227"/>
      <ns0:c r="F32" s="85" t="str">
        <ns0:f>IF($K32&lt;&gt;"Ready","",IF(ISNUMBER(D32),D32,Products!D32))</ns0:f>
      </ns0:c>
      <ns0:c r="G32" s="85" t="str">
        <ns0:f t="shared" si="1"/>
      </ns0:c>
      <ns0:c r="H32" s="85" t="str">
        <ns0:f>IF($K32&lt;&gt;"Ready","",N(C32)*Stock!N32)</ns0:f>
      </ns0:c>
      <ns0:c r="I32" s="85" t="str">
        <ns0:f t="shared" si="2"/>
      </ns0:c>
      <ns0:c r="J32" s="226"/>
      <ns0:c r="K32" s="83" t="str">
        <ns0:f>IF(A32="","",IF(Products!I32&lt;&gt;"Ready","Fix Products",IF(COUNTA(C32:E32)&lt;&gt;COUNT(C32:E32),"Numbers only",IF(MIN(C32:E32)&lt;0,"No negatives",IF(AND(ISNUMBER(E32),N(C32)=0),"Add quantity sold",IF(Stock!X32&lt;&gt;"Ready","Fix Stock row","Ready"))))))</ns0:f>
      </ns0:c>
    </ns0:row>
    <ns0:row r="33" ht="15.75" customHeight="1">
      <ns0:c r="A33" s="83" t="str">
        <ns0:f>IF(Products!A33="","",Products!A33)</ns0:f>
      </ns0:c>
      <ns0:c r="B33" s="83" t="str">
        <ns0:f>IF(A33="","",Products!B33)</ns0:f>
      </ns0:c>
      <ns0:c r="C33" s="226"/>
      <ns0:c r="D33" s="227"/>
      <ns0:c r="E33" s="227"/>
      <ns0:c r="F33" s="85" t="str">
        <ns0:f>IF($K33&lt;&gt;"Ready","",IF(ISNUMBER(D33),D33,Products!D33))</ns0:f>
      </ns0:c>
      <ns0:c r="G33" s="85" t="str">
        <ns0:f t="shared" si="1"/>
      </ns0:c>
      <ns0:c r="H33" s="85" t="str">
        <ns0:f>IF($K33&lt;&gt;"Ready","",N(C33)*Stock!N33)</ns0:f>
      </ns0:c>
      <ns0:c r="I33" s="85" t="str">
        <ns0:f t="shared" si="2"/>
      </ns0:c>
      <ns0:c r="J33" s="226"/>
      <ns0:c r="K33" s="83" t="str">
        <ns0:f>IF(A33="","",IF(Products!I33&lt;&gt;"Ready","Fix Products",IF(COUNTA(C33:E33)&lt;&gt;COUNT(C33:E33),"Numbers only",IF(MIN(C33:E33)&lt;0,"No negatives",IF(AND(ISNUMBER(E33),N(C33)=0),"Add quantity sold",IF(Stock!X33&lt;&gt;"Ready","Fix Stock row","Ready"))))))</ns0:f>
      </ns0:c>
    </ns0:row>
    <ns0:row r="34" ht="15.75" customHeight="1">
      <ns0:c r="A34" s="83" t="str">
        <ns0:f>IF(Products!A34="","",Products!A34)</ns0:f>
      </ns0:c>
      <ns0:c r="B34" s="83" t="str">
        <ns0:f>IF(A34="","",Products!B34)</ns0:f>
      </ns0:c>
      <ns0:c r="C34" s="226"/>
      <ns0:c r="D34" s="227"/>
      <ns0:c r="E34" s="227"/>
      <ns0:c r="F34" s="85" t="str">
        <ns0:f>IF($K34&lt;&gt;"Ready","",IF(ISNUMBER(D34),D34,Products!D34))</ns0:f>
      </ns0:c>
      <ns0:c r="G34" s="85" t="str">
        <ns0:f t="shared" si="1"/>
      </ns0:c>
      <ns0:c r="H34" s="85" t="str">
        <ns0:f>IF($K34&lt;&gt;"Ready","",N(C34)*Stock!N34)</ns0:f>
      </ns0:c>
      <ns0:c r="I34" s="85" t="str">
        <ns0:f t="shared" si="2"/>
      </ns0:c>
      <ns0:c r="J34" s="226"/>
      <ns0:c r="K34" s="83" t="str">
        <ns0:f>IF(A34="","",IF(Products!I34&lt;&gt;"Ready","Fix Products",IF(COUNTA(C34:E34)&lt;&gt;COUNT(C34:E34),"Numbers only",IF(MIN(C34:E34)&lt;0,"No negatives",IF(AND(ISNUMBER(E34),N(C34)=0),"Add quantity sold",IF(Stock!X34&lt;&gt;"Ready","Fix Stock row","Ready"))))))</ns0:f>
      </ns0:c>
    </ns0:row>
    <ns0:row r="35" ht="15.75" customHeight="1">
      <ns0:c r="A35" s="83" t="str">
        <ns0:f>IF(Products!A35="","",Products!A35)</ns0:f>
      </ns0:c>
      <ns0:c r="B35" s="83" t="str">
        <ns0:f>IF(A35="","",Products!B35)</ns0:f>
      </ns0:c>
      <ns0:c r="C35" s="226"/>
      <ns0:c r="D35" s="227"/>
      <ns0:c r="E35" s="227"/>
      <ns0:c r="F35" s="85" t="str">
        <ns0:f>IF($K35&lt;&gt;"Ready","",IF(ISNUMBER(D35),D35,Products!D35))</ns0:f>
      </ns0:c>
      <ns0:c r="G35" s="85" t="str">
        <ns0:f t="shared" si="1"/>
      </ns0:c>
      <ns0:c r="H35" s="85" t="str">
        <ns0:f>IF($K35&lt;&gt;"Ready","",N(C35)*Stock!N35)</ns0:f>
      </ns0:c>
      <ns0:c r="I35" s="85" t="str">
        <ns0:f t="shared" si="2"/>
      </ns0:c>
      <ns0:c r="J35" s="226"/>
      <ns0:c r="K35" s="83" t="str">
        <ns0:f>IF(A35="","",IF(Products!I35&lt;&gt;"Ready","Fix Products",IF(COUNTA(C35:E35)&lt;&gt;COUNT(C35:E35),"Numbers only",IF(MIN(C35:E35)&lt;0,"No negatives",IF(AND(ISNUMBER(E35),N(C35)=0),"Add quantity sold",IF(Stock!X35&lt;&gt;"Ready","Fix Stock row","Ready"))))))</ns0:f>
      </ns0:c>
    </ns0:row>
    <ns0:row r="36" ht="15.75" customHeight="1">
      <ns0:c r="A36" s="83" t="str">
        <ns0:f>IF(Products!A36="","",Products!A36)</ns0:f>
      </ns0:c>
      <ns0:c r="B36" s="83" t="str">
        <ns0:f>IF(A36="","",Products!B36)</ns0:f>
      </ns0:c>
      <ns0:c r="C36" s="226"/>
      <ns0:c r="D36" s="227"/>
      <ns0:c r="E36" s="227"/>
      <ns0:c r="F36" s="85" t="str">
        <ns0:f>IF($K36&lt;&gt;"Ready","",IF(ISNUMBER(D36),D36,Products!D36))</ns0:f>
      </ns0:c>
      <ns0:c r="G36" s="85" t="str">
        <ns0:f t="shared" si="1"/>
      </ns0:c>
      <ns0:c r="H36" s="85" t="str">
        <ns0:f>IF($K36&lt;&gt;"Ready","",N(C36)*Stock!N36)</ns0:f>
      </ns0:c>
      <ns0:c r="I36" s="85" t="str">
        <ns0:f t="shared" si="2"/>
      </ns0:c>
      <ns0:c r="J36" s="226"/>
      <ns0:c r="K36" s="83" t="str">
        <ns0:f>IF(A36="","",IF(Products!I36&lt;&gt;"Ready","Fix Products",IF(COUNTA(C36:E36)&lt;&gt;COUNT(C36:E36),"Numbers only",IF(MIN(C36:E36)&lt;0,"No negatives",IF(AND(ISNUMBER(E36),N(C36)=0),"Add quantity sold",IF(Stock!X36&lt;&gt;"Ready","Fix Stock row","Ready"))))))</ns0:f>
      </ns0:c>
    </ns0:row>
    <ns0:row r="37" ht="15.75" customHeight="1">
      <ns0:c r="A37" s="83" t="str">
        <ns0:f>IF(Products!A37="","",Products!A37)</ns0:f>
      </ns0:c>
      <ns0:c r="B37" s="83" t="str">
        <ns0:f>IF(A37="","",Products!B37)</ns0:f>
      </ns0:c>
      <ns0:c r="C37" s="226"/>
      <ns0:c r="D37" s="227"/>
      <ns0:c r="E37" s="227"/>
      <ns0:c r="F37" s="85" t="str">
        <ns0:f>IF($K37&lt;&gt;"Ready","",IF(ISNUMBER(D37),D37,Products!D37))</ns0:f>
      </ns0:c>
      <ns0:c r="G37" s="85" t="str">
        <ns0:f t="shared" si="1"/>
      </ns0:c>
      <ns0:c r="H37" s="85" t="str">
        <ns0:f>IF($K37&lt;&gt;"Ready","",N(C37)*Stock!N37)</ns0:f>
      </ns0:c>
      <ns0:c r="I37" s="85" t="str">
        <ns0:f t="shared" si="2"/>
      </ns0:c>
      <ns0:c r="J37" s="226"/>
      <ns0:c r="K37" s="83" t="str">
        <ns0:f>IF(A37="","",IF(Products!I37&lt;&gt;"Ready","Fix Products",IF(COUNTA(C37:E37)&lt;&gt;COUNT(C37:E37),"Numbers only",IF(MIN(C37:E37)&lt;0,"No negatives",IF(AND(ISNUMBER(E37),N(C37)=0),"Add quantity sold",IF(Stock!X37&lt;&gt;"Ready","Fix Stock row","Ready"))))))</ns0:f>
      </ns0:c>
    </ns0:row>
    <ns0:row r="38" ht="15.75" customHeight="1">
      <ns0:c r="A38" s="83" t="str">
        <ns0:f>IF(Products!A38="","",Products!A38)</ns0:f>
      </ns0:c>
      <ns0:c r="B38" s="83" t="str">
        <ns0:f>IF(A38="","",Products!B38)</ns0:f>
      </ns0:c>
      <ns0:c r="C38" s="226"/>
      <ns0:c r="D38" s="227"/>
      <ns0:c r="E38" s="227"/>
      <ns0:c r="F38" s="85" t="str">
        <ns0:f>IF($K38&lt;&gt;"Ready","",IF(ISNUMBER(D38),D38,Products!D38))</ns0:f>
      </ns0:c>
      <ns0:c r="G38" s="85" t="str">
        <ns0:f t="shared" si="1"/>
      </ns0:c>
      <ns0:c r="H38" s="85" t="str">
        <ns0:f>IF($K38&lt;&gt;"Ready","",N(C38)*Stock!N38)</ns0:f>
      </ns0:c>
      <ns0:c r="I38" s="85" t="str">
        <ns0:f t="shared" si="2"/>
      </ns0:c>
      <ns0:c r="J38" s="226"/>
      <ns0:c r="K38" s="83" t="str">
        <ns0:f>IF(A38="","",IF(Products!I38&lt;&gt;"Ready","Fix Products",IF(COUNTA(C38:E38)&lt;&gt;COUNT(C38:E38),"Numbers only",IF(MIN(C38:E38)&lt;0,"No negatives",IF(AND(ISNUMBER(E38),N(C38)=0),"Add quantity sold",IF(Stock!X38&lt;&gt;"Ready","Fix Stock row","Ready"))))))</ns0:f>
      </ns0:c>
    </ns0:row>
    <ns0:row r="39" ht="15.75" customHeight="1">
      <ns0:c r="A39" s="83" t="str">
        <ns0:f>IF(Products!A39="","",Products!A39)</ns0:f>
      </ns0:c>
      <ns0:c r="B39" s="83" t="str">
        <ns0:f>IF(A39="","",Products!B39)</ns0:f>
      </ns0:c>
      <ns0:c r="C39" s="226"/>
      <ns0:c r="D39" s="227"/>
      <ns0:c r="E39" s="227"/>
      <ns0:c r="F39" s="85" t="str">
        <ns0:f>IF($K39&lt;&gt;"Ready","",IF(ISNUMBER(D39),D39,Products!D39))</ns0:f>
      </ns0:c>
      <ns0:c r="G39" s="85" t="str">
        <ns0:f t="shared" si="1"/>
      </ns0:c>
      <ns0:c r="H39" s="85" t="str">
        <ns0:f>IF($K39&lt;&gt;"Ready","",N(C39)*Stock!N39)</ns0:f>
      </ns0:c>
      <ns0:c r="I39" s="85" t="str">
        <ns0:f t="shared" si="2"/>
      </ns0:c>
      <ns0:c r="J39" s="226"/>
      <ns0:c r="K39" s="83" t="str">
        <ns0:f>IF(A39="","",IF(Products!I39&lt;&gt;"Ready","Fix Products",IF(COUNTA(C39:E39)&lt;&gt;COUNT(C39:E39),"Numbers only",IF(MIN(C39:E39)&lt;0,"No negatives",IF(AND(ISNUMBER(E39),N(C39)=0),"Add quantity sold",IF(Stock!X39&lt;&gt;"Ready","Fix Stock row","Ready"))))))</ns0:f>
      </ns0:c>
    </ns0:row>
    <ns0:row r="40" ht="15.75" customHeight="1">
      <ns0:c r="A40" s="83" t="str">
        <ns0:f>IF(Products!A40="","",Products!A40)</ns0:f>
      </ns0:c>
      <ns0:c r="B40" s="83" t="str">
        <ns0:f>IF(A40="","",Products!B40)</ns0:f>
      </ns0:c>
      <ns0:c r="C40" s="226"/>
      <ns0:c r="D40" s="227"/>
      <ns0:c r="E40" s="227"/>
      <ns0:c r="F40" s="85" t="str">
        <ns0:f>IF($K40&lt;&gt;"Ready","",IF(ISNUMBER(D40),D40,Products!D40))</ns0:f>
      </ns0:c>
      <ns0:c r="G40" s="85" t="str">
        <ns0:f t="shared" si="1"/>
      </ns0:c>
      <ns0:c r="H40" s="85" t="str">
        <ns0:f>IF($K40&lt;&gt;"Ready","",N(C40)*Stock!N40)</ns0:f>
      </ns0:c>
      <ns0:c r="I40" s="85" t="str">
        <ns0:f t="shared" si="2"/>
      </ns0:c>
      <ns0:c r="J40" s="226"/>
      <ns0:c r="K40" s="83" t="str">
        <ns0:f>IF(A40="","",IF(Products!I40&lt;&gt;"Ready","Fix Products",IF(COUNTA(C40:E40)&lt;&gt;COUNT(C40:E40),"Numbers only",IF(MIN(C40:E40)&lt;0,"No negatives",IF(AND(ISNUMBER(E40),N(C40)=0),"Add quantity sold",IF(Stock!X40&lt;&gt;"Ready","Fix Stock row","Ready"))))))</ns0:f>
      </ns0:c>
    </ns0:row>
    <ns0:row r="41" ht="15.75" customHeight="1">
      <ns0:c r="A41" s="83" t="str">
        <ns0:f>IF(Products!A41="","",Products!A41)</ns0:f>
      </ns0:c>
      <ns0:c r="B41" s="83" t="str">
        <ns0:f>IF(A41="","",Products!B41)</ns0:f>
      </ns0:c>
      <ns0:c r="C41" s="226"/>
      <ns0:c r="D41" s="227"/>
      <ns0:c r="E41" s="227"/>
      <ns0:c r="F41" s="85" t="str">
        <ns0:f>IF($K41&lt;&gt;"Ready","",IF(ISNUMBER(D41),D41,Products!D41))</ns0:f>
      </ns0:c>
      <ns0:c r="G41" s="85" t="str">
        <ns0:f t="shared" si="1"/>
      </ns0:c>
      <ns0:c r="H41" s="85" t="str">
        <ns0:f>IF($K41&lt;&gt;"Ready","",N(C41)*Stock!N41)</ns0:f>
      </ns0:c>
      <ns0:c r="I41" s="85" t="str">
        <ns0:f t="shared" si="2"/>
      </ns0:c>
      <ns0:c r="J41" s="226"/>
      <ns0:c r="K41" s="83" t="str">
        <ns0:f>IF(A41="","",IF(Products!I41&lt;&gt;"Ready","Fix Products",IF(COUNTA(C41:E41)&lt;&gt;COUNT(C41:E41),"Numbers only",IF(MIN(C41:E41)&lt;0,"No negatives",IF(AND(ISNUMBER(E41),N(C41)=0),"Add quantity sold",IF(Stock!X41&lt;&gt;"Ready","Fix Stock row","Ready"))))))</ns0:f>
      </ns0:c>
    </ns0:row>
    <ns0:row r="42" ht="15.75" customHeight="1">
      <ns0:c r="A42" s="83" t="str">
        <ns0:f>IF(Products!A42="","",Products!A42)</ns0:f>
      </ns0:c>
      <ns0:c r="B42" s="83" t="str">
        <ns0:f>IF(A42="","",Products!B42)</ns0:f>
      </ns0:c>
      <ns0:c r="C42" s="226"/>
      <ns0:c r="D42" s="227"/>
      <ns0:c r="E42" s="227"/>
      <ns0:c r="F42" s="85" t="str">
        <ns0:f>IF($K42&lt;&gt;"Ready","",IF(ISNUMBER(D42),D42,Products!D42))</ns0:f>
      </ns0:c>
      <ns0:c r="G42" s="85" t="str">
        <ns0:f t="shared" si="1"/>
      </ns0:c>
      <ns0:c r="H42" s="85" t="str">
        <ns0:f>IF($K42&lt;&gt;"Ready","",N(C42)*Stock!N42)</ns0:f>
      </ns0:c>
      <ns0:c r="I42" s="85" t="str">
        <ns0:f t="shared" si="2"/>
      </ns0:c>
      <ns0:c r="J42" s="226"/>
      <ns0:c r="K42" s="83" t="str">
        <ns0:f>IF(A42="","",IF(Products!I42&lt;&gt;"Ready","Fix Products",IF(COUNTA(C42:E42)&lt;&gt;COUNT(C42:E42),"Numbers only",IF(MIN(C42:E42)&lt;0,"No negatives",IF(AND(ISNUMBER(E42),N(C42)=0),"Add quantity sold",IF(Stock!X42&lt;&gt;"Ready","Fix Stock row","Ready"))))))</ns0:f>
      </ns0:c>
    </ns0:row>
    <ns0:row r="43" ht="15.75" customHeight="1">
      <ns0:c r="A43" s="83" t="str">
        <ns0:f>IF(Products!A43="","",Products!A43)</ns0:f>
      </ns0:c>
      <ns0:c r="B43" s="83" t="str">
        <ns0:f>IF(A43="","",Products!B43)</ns0:f>
      </ns0:c>
      <ns0:c r="C43" s="226"/>
      <ns0:c r="D43" s="227"/>
      <ns0:c r="E43" s="227"/>
      <ns0:c r="F43" s="85" t="str">
        <ns0:f>IF($K43&lt;&gt;"Ready","",IF(ISNUMBER(D43),D43,Products!D43))</ns0:f>
      </ns0:c>
      <ns0:c r="G43" s="85" t="str">
        <ns0:f t="shared" si="1"/>
      </ns0:c>
      <ns0:c r="H43" s="85" t="str">
        <ns0:f>IF($K43&lt;&gt;"Ready","",N(C43)*Stock!N43)</ns0:f>
      </ns0:c>
      <ns0:c r="I43" s="85" t="str">
        <ns0:f t="shared" si="2"/>
      </ns0:c>
      <ns0:c r="J43" s="226"/>
      <ns0:c r="K43" s="83" t="str">
        <ns0:f>IF(A43="","",IF(Products!I43&lt;&gt;"Ready","Fix Products",IF(COUNTA(C43:E43)&lt;&gt;COUNT(C43:E43),"Numbers only",IF(MIN(C43:E43)&lt;0,"No negatives",IF(AND(ISNUMBER(E43),N(C43)=0),"Add quantity sold",IF(Stock!X43&lt;&gt;"Ready","Fix Stock row","Ready"))))))</ns0:f>
      </ns0:c>
    </ns0:row>
    <ns0:row r="44" ht="15.75" customHeight="1">
      <ns0:c r="A44" s="83" t="str">
        <ns0:f>IF(Products!A44="","",Products!A44)</ns0:f>
      </ns0:c>
      <ns0:c r="B44" s="83" t="str">
        <ns0:f>IF(A44="","",Products!B44)</ns0:f>
      </ns0:c>
      <ns0:c r="C44" s="226"/>
      <ns0:c r="D44" s="227"/>
      <ns0:c r="E44" s="227"/>
      <ns0:c r="F44" s="85" t="str">
        <ns0:f>IF($K44&lt;&gt;"Ready","",IF(ISNUMBER(D44),D44,Products!D44))</ns0:f>
      </ns0:c>
      <ns0:c r="G44" s="85" t="str">
        <ns0:f t="shared" si="1"/>
      </ns0:c>
      <ns0:c r="H44" s="85" t="str">
        <ns0:f>IF($K44&lt;&gt;"Ready","",N(C44)*Stock!N44)</ns0:f>
      </ns0:c>
      <ns0:c r="I44" s="85" t="str">
        <ns0:f t="shared" si="2"/>
      </ns0:c>
      <ns0:c r="J44" s="226"/>
      <ns0:c r="K44" s="83" t="str">
        <ns0:f>IF(A44="","",IF(Products!I44&lt;&gt;"Ready","Fix Products",IF(COUNTA(C44:E44)&lt;&gt;COUNT(C44:E44),"Numbers only",IF(MIN(C44:E44)&lt;0,"No negatives",IF(AND(ISNUMBER(E44),N(C44)=0),"Add quantity sold",IF(Stock!X44&lt;&gt;"Ready","Fix Stock row","Ready"))))))</ns0:f>
      </ns0:c>
    </ns0:row>
    <ns0:row r="45" ht="15.75" customHeight="1">
      <ns0:c r="A45" s="83" t="str">
        <ns0:f>IF(Products!A45="","",Products!A45)</ns0:f>
      </ns0:c>
      <ns0:c r="B45" s="83" t="str">
        <ns0:f>IF(A45="","",Products!B45)</ns0:f>
      </ns0:c>
      <ns0:c r="C45" s="226"/>
      <ns0:c r="D45" s="227"/>
      <ns0:c r="E45" s="227"/>
      <ns0:c r="F45" s="85" t="str">
        <ns0:f>IF($K45&lt;&gt;"Ready","",IF(ISNUMBER(D45),D45,Products!D45))</ns0:f>
      </ns0:c>
      <ns0:c r="G45" s="85" t="str">
        <ns0:f t="shared" si="1"/>
      </ns0:c>
      <ns0:c r="H45" s="85" t="str">
        <ns0:f>IF($K45&lt;&gt;"Ready","",N(C45)*Stock!N45)</ns0:f>
      </ns0:c>
      <ns0:c r="I45" s="85" t="str">
        <ns0:f t="shared" si="2"/>
      </ns0:c>
      <ns0:c r="J45" s="226"/>
      <ns0:c r="K45" s="83" t="str">
        <ns0:f>IF(A45="","",IF(Products!I45&lt;&gt;"Ready","Fix Products",IF(COUNTA(C45:E45)&lt;&gt;COUNT(C45:E45),"Numbers only",IF(MIN(C45:E45)&lt;0,"No negatives",IF(AND(ISNUMBER(E45),N(C45)=0),"Add quantity sold",IF(Stock!X45&lt;&gt;"Ready","Fix Stock row","Ready"))))))</ns0:f>
      </ns0:c>
    </ns0:row>
    <ns0:row r="46" ht="15.75" customHeight="1">
      <ns0:c r="A46" s="83" t="str">
        <ns0:f>IF(Products!A46="","",Products!A46)</ns0:f>
      </ns0:c>
      <ns0:c r="B46" s="83" t="str">
        <ns0:f>IF(A46="","",Products!B46)</ns0:f>
      </ns0:c>
      <ns0:c r="C46" s="226"/>
      <ns0:c r="D46" s="227"/>
      <ns0:c r="E46" s="227"/>
      <ns0:c r="F46" s="85" t="str">
        <ns0:f>IF($K46&lt;&gt;"Ready","",IF(ISNUMBER(D46),D46,Products!D46))</ns0:f>
      </ns0:c>
      <ns0:c r="G46" s="85" t="str">
        <ns0:f t="shared" si="1"/>
      </ns0:c>
      <ns0:c r="H46" s="85" t="str">
        <ns0:f>IF($K46&lt;&gt;"Ready","",N(C46)*Stock!N46)</ns0:f>
      </ns0:c>
      <ns0:c r="I46" s="85" t="str">
        <ns0:f t="shared" si="2"/>
      </ns0:c>
      <ns0:c r="J46" s="226"/>
      <ns0:c r="K46" s="83" t="str">
        <ns0:f>IF(A46="","",IF(Products!I46&lt;&gt;"Ready","Fix Products",IF(COUNTA(C46:E46)&lt;&gt;COUNT(C46:E46),"Numbers only",IF(MIN(C46:E46)&lt;0,"No negatives",IF(AND(ISNUMBER(E46),N(C46)=0),"Add quantity sold",IF(Stock!X46&lt;&gt;"Ready","Fix Stock row","Ready"))))))</ns0:f>
      </ns0:c>
    </ns0:row>
    <ns0:row r="47" ht="15.75" customHeight="1">
      <ns0:c r="A47" s="83" t="str">
        <ns0:f>IF(Products!A47="","",Products!A47)</ns0:f>
      </ns0:c>
      <ns0:c r="B47" s="83" t="str">
        <ns0:f>IF(A47="","",Products!B47)</ns0:f>
      </ns0:c>
      <ns0:c r="C47" s="226"/>
      <ns0:c r="D47" s="227"/>
      <ns0:c r="E47" s="227"/>
      <ns0:c r="F47" s="85" t="str">
        <ns0:f>IF($K47&lt;&gt;"Ready","",IF(ISNUMBER(D47),D47,Products!D47))</ns0:f>
      </ns0:c>
      <ns0:c r="G47" s="85" t="str">
        <ns0:f t="shared" si="1"/>
      </ns0:c>
      <ns0:c r="H47" s="85" t="str">
        <ns0:f>IF($K47&lt;&gt;"Ready","",N(C47)*Stock!N47)</ns0:f>
      </ns0:c>
      <ns0:c r="I47" s="85" t="str">
        <ns0:f t="shared" si="2"/>
      </ns0:c>
      <ns0:c r="J47" s="226"/>
      <ns0:c r="K47" s="83" t="str">
        <ns0:f>IF(A47="","",IF(Products!I47&lt;&gt;"Ready","Fix Products",IF(COUNTA(C47:E47)&lt;&gt;COUNT(C47:E47),"Numbers only",IF(MIN(C47:E47)&lt;0,"No negatives",IF(AND(ISNUMBER(E47),N(C47)=0),"Add quantity sold",IF(Stock!X47&lt;&gt;"Ready","Fix Stock row","Ready"))))))</ns0:f>
      </ns0:c>
    </ns0:row>
    <ns0:row r="48" ht="15.75" customHeight="1">
      <ns0:c r="A48" s="83" t="str">
        <ns0:f>IF(Products!A48="","",Products!A48)</ns0:f>
      </ns0:c>
      <ns0:c r="B48" s="83" t="str">
        <ns0:f>IF(A48="","",Products!B48)</ns0:f>
      </ns0:c>
      <ns0:c r="C48" s="226"/>
      <ns0:c r="D48" s="227"/>
      <ns0:c r="E48" s="227"/>
      <ns0:c r="F48" s="85" t="str">
        <ns0:f>IF($K48&lt;&gt;"Ready","",IF(ISNUMBER(D48),D48,Products!D48))</ns0:f>
      </ns0:c>
      <ns0:c r="G48" s="85" t="str">
        <ns0:f t="shared" si="1"/>
      </ns0:c>
      <ns0:c r="H48" s="85" t="str">
        <ns0:f>IF($K48&lt;&gt;"Ready","",N(C48)*Stock!N48)</ns0:f>
      </ns0:c>
      <ns0:c r="I48" s="85" t="str">
        <ns0:f t="shared" si="2"/>
      </ns0:c>
      <ns0:c r="J48" s="226"/>
      <ns0:c r="K48" s="83" t="str">
        <ns0:f>IF(A48="","",IF(Products!I48&lt;&gt;"Ready","Fix Products",IF(COUNTA(C48:E48)&lt;&gt;COUNT(C48:E48),"Numbers only",IF(MIN(C48:E48)&lt;0,"No negatives",IF(AND(ISNUMBER(E48),N(C48)=0),"Add quantity sold",IF(Stock!X48&lt;&gt;"Ready","Fix Stock row","Ready"))))))</ns0:f>
      </ns0:c>
    </ns0:row>
    <ns0:row r="49" ht="15.75" customHeight="1">
      <ns0:c r="A49" s="83" t="str">
        <ns0:f>IF(Products!A49="","",Products!A49)</ns0:f>
      </ns0:c>
      <ns0:c r="B49" s="83" t="str">
        <ns0:f>IF(A49="","",Products!B49)</ns0:f>
      </ns0:c>
      <ns0:c r="C49" s="226"/>
      <ns0:c r="D49" s="227"/>
      <ns0:c r="E49" s="227"/>
      <ns0:c r="F49" s="85" t="str">
        <ns0:f>IF($K49&lt;&gt;"Ready","",IF(ISNUMBER(D49),D49,Products!D49))</ns0:f>
      </ns0:c>
      <ns0:c r="G49" s="85" t="str">
        <ns0:f t="shared" si="1"/>
      </ns0:c>
      <ns0:c r="H49" s="85" t="str">
        <ns0:f>IF($K49&lt;&gt;"Ready","",N(C49)*Stock!N49)</ns0:f>
      </ns0:c>
      <ns0:c r="I49" s="85" t="str">
        <ns0:f t="shared" si="2"/>
      </ns0:c>
      <ns0:c r="J49" s="226"/>
      <ns0:c r="K49" s="83" t="str">
        <ns0:f>IF(A49="","",IF(Products!I49&lt;&gt;"Ready","Fix Products",IF(COUNTA(C49:E49)&lt;&gt;COUNT(C49:E49),"Numbers only",IF(MIN(C49:E49)&lt;0,"No negatives",IF(AND(ISNUMBER(E49),N(C49)=0),"Add quantity sold",IF(Stock!X49&lt;&gt;"Ready","Fix Stock row","Ready"))))))</ns0:f>
      </ns0:c>
    </ns0:row>
    <ns0:row r="50" ht="15.75" customHeight="1">
      <ns0:c r="A50" s="83" t="str">
        <ns0:f>IF(Products!A50="","",Products!A50)</ns0:f>
      </ns0:c>
      <ns0:c r="B50" s="83" t="str">
        <ns0:f>IF(A50="","",Products!B50)</ns0:f>
      </ns0:c>
      <ns0:c r="C50" s="226"/>
      <ns0:c r="D50" s="227"/>
      <ns0:c r="E50" s="227"/>
      <ns0:c r="F50" s="85" t="str">
        <ns0:f>IF($K50&lt;&gt;"Ready","",IF(ISNUMBER(D50),D50,Products!D50))</ns0:f>
      </ns0:c>
      <ns0:c r="G50" s="85" t="str">
        <ns0:f t="shared" si="1"/>
      </ns0:c>
      <ns0:c r="H50" s="85" t="str">
        <ns0:f>IF($K50&lt;&gt;"Ready","",N(C50)*Stock!N50)</ns0:f>
      </ns0:c>
      <ns0:c r="I50" s="85" t="str">
        <ns0:f t="shared" si="2"/>
      </ns0:c>
      <ns0:c r="J50" s="226"/>
      <ns0:c r="K50" s="83" t="str">
        <ns0:f>IF(A50="","",IF(Products!I50&lt;&gt;"Ready","Fix Products",IF(COUNTA(C50:E50)&lt;&gt;COUNT(C50:E50),"Numbers only",IF(MIN(C50:E50)&lt;0,"No negatives",IF(AND(ISNUMBER(E50),N(C50)=0),"Add quantity sold",IF(Stock!X50&lt;&gt;"Ready","Fix Stock row","Ready"))))))</ns0:f>
      </ns0:c>
    </ns0:row>
    <ns0:row r="51" ht="15.75" customHeight="1">
      <ns0:c r="A51" s="83" t="str">
        <ns0:f>IF(Products!A51="","",Products!A51)</ns0:f>
      </ns0:c>
      <ns0:c r="B51" s="83" t="str">
        <ns0:f>IF(A51="","",Products!B51)</ns0:f>
      </ns0:c>
      <ns0:c r="C51" s="226"/>
      <ns0:c r="D51" s="227"/>
      <ns0:c r="E51" s="227"/>
      <ns0:c r="F51" s="85" t="str">
        <ns0:f>IF($K51&lt;&gt;"Ready","",IF(ISNUMBER(D51),D51,Products!D51))</ns0:f>
      </ns0:c>
      <ns0:c r="G51" s="85" t="str">
        <ns0:f t="shared" si="1"/>
      </ns0:c>
      <ns0:c r="H51" s="85" t="str">
        <ns0:f>IF($K51&lt;&gt;"Ready","",N(C51)*Stock!N51)</ns0:f>
      </ns0:c>
      <ns0:c r="I51" s="85" t="str">
        <ns0:f t="shared" si="2"/>
      </ns0:c>
      <ns0:c r="J51" s="226"/>
      <ns0:c r="K51" s="83" t="str">
        <ns0:f>IF(A51="","",IF(Products!I51&lt;&gt;"Ready","Fix Products",IF(COUNTA(C51:E51)&lt;&gt;COUNT(C51:E51),"Numbers only",IF(MIN(C51:E51)&lt;0,"No negatives",IF(AND(ISNUMBER(E51),N(C51)=0),"Add quantity sold",IF(Stock!X51&lt;&gt;"Ready","Fix Stock row","Ready"))))))</ns0:f>
      </ns0:c>
    </ns0:row>
    <ns0:row r="52" ht="15.75" customHeight="1">
      <ns0:c r="A52" s="83" t="str">
        <ns0:f>IF(Products!A52="","",Products!A52)</ns0:f>
      </ns0:c>
      <ns0:c r="B52" s="83" t="str">
        <ns0:f>IF(A52="","",Products!B52)</ns0:f>
      </ns0:c>
      <ns0:c r="C52" s="226"/>
      <ns0:c r="D52" s="227"/>
      <ns0:c r="E52" s="227"/>
      <ns0:c r="F52" s="85" t="str">
        <ns0:f>IF($K52&lt;&gt;"Ready","",IF(ISNUMBER(D52),D52,Products!D52))</ns0:f>
      </ns0:c>
      <ns0:c r="G52" s="85" t="str">
        <ns0:f t="shared" si="1"/>
      </ns0:c>
      <ns0:c r="H52" s="85" t="str">
        <ns0:f>IF($K52&lt;&gt;"Ready","",N(C52)*Stock!N52)</ns0:f>
      </ns0:c>
      <ns0:c r="I52" s="85" t="str">
        <ns0:f t="shared" si="2"/>
      </ns0:c>
      <ns0:c r="J52" s="226"/>
      <ns0:c r="K52" s="83" t="str">
        <ns0:f>IF(A52="","",IF(Products!I52&lt;&gt;"Ready","Fix Products",IF(COUNTA(C52:E52)&lt;&gt;COUNT(C52:E52),"Numbers only",IF(MIN(C52:E52)&lt;0,"No negatives",IF(AND(ISNUMBER(E52),N(C52)=0),"Add quantity sold",IF(Stock!X52&lt;&gt;"Ready","Fix Stock row","Ready"))))))</ns0:f>
      </ns0:c>
    </ns0:row>
    <ns0:row r="53" ht="15.75" customHeight="1">
      <ns0:c r="A53" s="83" t="str">
        <ns0:f>IF(Products!A53="","",Products!A53)</ns0:f>
      </ns0:c>
      <ns0:c r="B53" s="83" t="str">
        <ns0:f>IF(A53="","",Products!B53)</ns0:f>
      </ns0:c>
      <ns0:c r="C53" s="226"/>
      <ns0:c r="D53" s="227"/>
      <ns0:c r="E53" s="227"/>
      <ns0:c r="F53" s="85" t="str">
        <ns0:f>IF($K53&lt;&gt;"Ready","",IF(ISNUMBER(D53),D53,Products!D53))</ns0:f>
      </ns0:c>
      <ns0:c r="G53" s="85" t="str">
        <ns0:f t="shared" si="1"/>
      </ns0:c>
      <ns0:c r="H53" s="85" t="str">
        <ns0:f>IF($K53&lt;&gt;"Ready","",N(C53)*Stock!N53)</ns0:f>
      </ns0:c>
      <ns0:c r="I53" s="85" t="str">
        <ns0:f t="shared" si="2"/>
      </ns0:c>
      <ns0:c r="J53" s="226"/>
      <ns0:c r="K53" s="83" t="str">
        <ns0:f>IF(A53="","",IF(Products!I53&lt;&gt;"Ready","Fix Products",IF(COUNTA(C53:E53)&lt;&gt;COUNT(C53:E53),"Numbers only",IF(MIN(C53:E53)&lt;0,"No negatives",IF(AND(ISNUMBER(E53),N(C53)=0),"Add quantity sold",IF(Stock!X53&lt;&gt;"Ready","Fix Stock row","Ready"))))))</ns0:f>
      </ns0:c>
    </ns0:row>
    <ns0:row r="54" ht="15.75" customHeight="1">
      <ns0:c r="A54" s="83" t="str">
        <ns0:f>IF(Products!A54="","",Products!A54)</ns0:f>
      </ns0:c>
      <ns0:c r="B54" s="83" t="str">
        <ns0:f>IF(A54="","",Products!B54)</ns0:f>
      </ns0:c>
      <ns0:c r="C54" s="226"/>
      <ns0:c r="D54" s="227"/>
      <ns0:c r="E54" s="227"/>
      <ns0:c r="F54" s="85" t="str">
        <ns0:f>IF($K54&lt;&gt;"Ready","",IF(ISNUMBER(D54),D54,Products!D54))</ns0:f>
      </ns0:c>
      <ns0:c r="G54" s="85" t="str">
        <ns0:f t="shared" si="1"/>
      </ns0:c>
      <ns0:c r="H54" s="85" t="str">
        <ns0:f>IF($K54&lt;&gt;"Ready","",N(C54)*Stock!N54)</ns0:f>
      </ns0:c>
      <ns0:c r="I54" s="85" t="str">
        <ns0:f t="shared" si="2"/>
      </ns0:c>
      <ns0:c r="J54" s="226"/>
      <ns0:c r="K54" s="83" t="str">
        <ns0:f>IF(A54="","",IF(Products!I54&lt;&gt;"Ready","Fix Products",IF(COUNTA(C54:E54)&lt;&gt;COUNT(C54:E54),"Numbers only",IF(MIN(C54:E54)&lt;0,"No negatives",IF(AND(ISNUMBER(E54),N(C54)=0),"Add quantity sold",IF(Stock!X54&lt;&gt;"Ready","Fix Stock row","Ready"))))))</ns0:f>
      </ns0:c>
    </ns0:row>
    <ns0:row r="55" ht="15.75" customHeight="1">
      <ns0:c r="A55" s="83" t="str">
        <ns0:f>IF(Products!A55="","",Products!A55)</ns0:f>
      </ns0:c>
      <ns0:c r="B55" s="83" t="str">
        <ns0:f>IF(A55="","",Products!B55)</ns0:f>
      </ns0:c>
      <ns0:c r="C55" s="226"/>
      <ns0:c r="D55" s="227"/>
      <ns0:c r="E55" s="227"/>
      <ns0:c r="F55" s="85" t="str">
        <ns0:f>IF($K55&lt;&gt;"Ready","",IF(ISNUMBER(D55),D55,Products!D55))</ns0:f>
      </ns0:c>
      <ns0:c r="G55" s="85" t="str">
        <ns0:f t="shared" si="1"/>
      </ns0:c>
      <ns0:c r="H55" s="85" t="str">
        <ns0:f>IF($K55&lt;&gt;"Ready","",N(C55)*Stock!N55)</ns0:f>
      </ns0:c>
      <ns0:c r="I55" s="85" t="str">
        <ns0:f t="shared" si="2"/>
      </ns0:c>
      <ns0:c r="J55" s="226"/>
      <ns0:c r="K55" s="83" t="str">
        <ns0:f>IF(A55="","",IF(Products!I55&lt;&gt;"Ready","Fix Products",IF(COUNTA(C55:E55)&lt;&gt;COUNT(C55:E55),"Numbers only",IF(MIN(C55:E55)&lt;0,"No negatives",IF(AND(ISNUMBER(E55),N(C55)=0),"Add quantity sold",IF(Stock!X55&lt;&gt;"Ready","Fix Stock row","Ready"))))))</ns0:f>
      </ns0:c>
    </ns0:row>
    <ns0:row r="56" ht="15.75" customHeight="1">
      <ns0:c r="A56" s="83" t="str">
        <ns0:f>IF(Products!A56="","",Products!A56)</ns0:f>
      </ns0:c>
      <ns0:c r="B56" s="83" t="str">
        <ns0:f>IF(A56="","",Products!B56)</ns0:f>
      </ns0:c>
      <ns0:c r="C56" s="226"/>
      <ns0:c r="D56" s="227"/>
      <ns0:c r="E56" s="227"/>
      <ns0:c r="F56" s="85" t="str">
        <ns0:f>IF($K56&lt;&gt;"Ready","",IF(ISNUMBER(D56),D56,Products!D56))</ns0:f>
      </ns0:c>
      <ns0:c r="G56" s="85" t="str">
        <ns0:f t="shared" si="1"/>
      </ns0:c>
      <ns0:c r="H56" s="85" t="str">
        <ns0:f>IF($K56&lt;&gt;"Ready","",N(C56)*Stock!N56)</ns0:f>
      </ns0:c>
      <ns0:c r="I56" s="85" t="str">
        <ns0:f t="shared" si="2"/>
      </ns0:c>
      <ns0:c r="J56" s="226"/>
      <ns0:c r="K56" s="83" t="str">
        <ns0:f>IF(A56="","",IF(Products!I56&lt;&gt;"Ready","Fix Products",IF(COUNTA(C56:E56)&lt;&gt;COUNT(C56:E56),"Numbers only",IF(MIN(C56:E56)&lt;0,"No negatives",IF(AND(ISNUMBER(E56),N(C56)=0),"Add quantity sold",IF(Stock!X56&lt;&gt;"Ready","Fix Stock row","Ready"))))))</ns0:f>
      </ns0:c>
    </ns0:row>
    <ns0:row r="57" ht="15.75" customHeight="1">
      <ns0:c r="A57" s="83" t="str">
        <ns0:f>IF(Products!A57="","",Products!A57)</ns0:f>
      </ns0:c>
      <ns0:c r="B57" s="83" t="str">
        <ns0:f>IF(A57="","",Products!B57)</ns0:f>
      </ns0:c>
      <ns0:c r="C57" s="226"/>
      <ns0:c r="D57" s="227"/>
      <ns0:c r="E57" s="227"/>
      <ns0:c r="F57" s="85" t="str">
        <ns0:f>IF($K57&lt;&gt;"Ready","",IF(ISNUMBER(D57),D57,Products!D57))</ns0:f>
      </ns0:c>
      <ns0:c r="G57" s="85" t="str">
        <ns0:f t="shared" si="1"/>
      </ns0:c>
      <ns0:c r="H57" s="85" t="str">
        <ns0:f>IF($K57&lt;&gt;"Ready","",N(C57)*Stock!N57)</ns0:f>
      </ns0:c>
      <ns0:c r="I57" s="85" t="str">
        <ns0:f t="shared" si="2"/>
      </ns0:c>
      <ns0:c r="J57" s="226"/>
      <ns0:c r="K57" s="83" t="str">
        <ns0:f>IF(A57="","",IF(Products!I57&lt;&gt;"Ready","Fix Products",IF(COUNTA(C57:E57)&lt;&gt;COUNT(C57:E57),"Numbers only",IF(MIN(C57:E57)&lt;0,"No negatives",IF(AND(ISNUMBER(E57),N(C57)=0),"Add quantity sold",IF(Stock!X57&lt;&gt;"Ready","Fix Stock row","Ready"))))))</ns0:f>
      </ns0:c>
    </ns0:row>
    <ns0:row r="58" ht="15.75" customHeight="1">
      <ns0:c r="A58" s="83" t="str">
        <ns0:f>IF(Products!A58="","",Products!A58)</ns0:f>
      </ns0:c>
      <ns0:c r="B58" s="83" t="str">
        <ns0:f>IF(A58="","",Products!B58)</ns0:f>
      </ns0:c>
      <ns0:c r="C58" s="226"/>
      <ns0:c r="D58" s="227"/>
      <ns0:c r="E58" s="227"/>
      <ns0:c r="F58" s="85" t="str">
        <ns0:f>IF($K58&lt;&gt;"Ready","",IF(ISNUMBER(D58),D58,Products!D58))</ns0:f>
      </ns0:c>
      <ns0:c r="G58" s="85" t="str">
        <ns0:f t="shared" si="1"/>
      </ns0:c>
      <ns0:c r="H58" s="85" t="str">
        <ns0:f>IF($K58&lt;&gt;"Ready","",N(C58)*Stock!N58)</ns0:f>
      </ns0:c>
      <ns0:c r="I58" s="85" t="str">
        <ns0:f t="shared" si="2"/>
      </ns0:c>
      <ns0:c r="J58" s="226"/>
      <ns0:c r="K58" s="83" t="str">
        <ns0:f>IF(A58="","",IF(Products!I58&lt;&gt;"Ready","Fix Products",IF(COUNTA(C58:E58)&lt;&gt;COUNT(C58:E58),"Numbers only",IF(MIN(C58:E58)&lt;0,"No negatives",IF(AND(ISNUMBER(E58),N(C58)=0),"Add quantity sold",IF(Stock!X58&lt;&gt;"Ready","Fix Stock row","Ready"))))))</ns0:f>
      </ns0:c>
    </ns0:row>
    <ns0:row r="59" ht="15.75" customHeight="1">
      <ns0:c r="A59" s="83" t="str">
        <ns0:f>IF(Products!A59="","",Products!A59)</ns0:f>
      </ns0:c>
      <ns0:c r="B59" s="83" t="str">
        <ns0:f>IF(A59="","",Products!B59)</ns0:f>
      </ns0:c>
      <ns0:c r="C59" s="226"/>
      <ns0:c r="D59" s="227"/>
      <ns0:c r="E59" s="227"/>
      <ns0:c r="F59" s="85" t="str">
        <ns0:f>IF($K59&lt;&gt;"Ready","",IF(ISNUMBER(D59),D59,Products!D59))</ns0:f>
      </ns0:c>
      <ns0:c r="G59" s="85" t="str">
        <ns0:f t="shared" si="1"/>
      </ns0:c>
      <ns0:c r="H59" s="85" t="str">
        <ns0:f>IF($K59&lt;&gt;"Ready","",N(C59)*Stock!N59)</ns0:f>
      </ns0:c>
      <ns0:c r="I59" s="85" t="str">
        <ns0:f t="shared" si="2"/>
      </ns0:c>
      <ns0:c r="J59" s="226"/>
      <ns0:c r="K59" s="83" t="str">
        <ns0:f>IF(A59="","",IF(Products!I59&lt;&gt;"Ready","Fix Products",IF(COUNTA(C59:E59)&lt;&gt;COUNT(C59:E59),"Numbers only",IF(MIN(C59:E59)&lt;0,"No negatives",IF(AND(ISNUMBER(E59),N(C59)=0),"Add quantity sold",IF(Stock!X59&lt;&gt;"Ready","Fix Stock row","Ready"))))))</ns0:f>
      </ns0:c>
    </ns0:row>
    <ns0:row r="60" ht="15.75" customHeight="1">
      <ns0:c r="A60" s="83" t="str">
        <ns0:f>IF(Products!A60="","",Products!A60)</ns0:f>
      </ns0:c>
      <ns0:c r="B60" s="83" t="str">
        <ns0:f>IF(A60="","",Products!B60)</ns0:f>
      </ns0:c>
      <ns0:c r="C60" s="226"/>
      <ns0:c r="D60" s="227"/>
      <ns0:c r="E60" s="227"/>
      <ns0:c r="F60" s="85" t="str">
        <ns0:f>IF($K60&lt;&gt;"Ready","",IF(ISNUMBER(D60),D60,Products!D60))</ns0:f>
      </ns0:c>
      <ns0:c r="G60" s="85" t="str">
        <ns0:f t="shared" si="1"/>
      </ns0:c>
      <ns0:c r="H60" s="85" t="str">
        <ns0:f>IF($K60&lt;&gt;"Ready","",N(C60)*Stock!N60)</ns0:f>
      </ns0:c>
      <ns0:c r="I60" s="85" t="str">
        <ns0:f t="shared" si="2"/>
      </ns0:c>
      <ns0:c r="J60" s="226"/>
      <ns0:c r="K60" s="83" t="str">
        <ns0:f>IF(A60="","",IF(Products!I60&lt;&gt;"Ready","Fix Products",IF(COUNTA(C60:E60)&lt;&gt;COUNT(C60:E60),"Numbers only",IF(MIN(C60:E60)&lt;0,"No negatives",IF(AND(ISNUMBER(E60),N(C60)=0),"Add quantity sold",IF(Stock!X60&lt;&gt;"Ready","Fix Stock row","Ready"))))))</ns0:f>
      </ns0:c>
    </ns0:row>
    <ns0:row r="61" ht="15.75" customHeight="1">
      <ns0:c r="A61" s="83" t="str">
        <ns0:f>IF(Products!A61="","",Products!A61)</ns0:f>
      </ns0:c>
      <ns0:c r="B61" s="83" t="str">
        <ns0:f>IF(A61="","",Products!B61)</ns0:f>
      </ns0:c>
      <ns0:c r="C61" s="226"/>
      <ns0:c r="D61" s="227"/>
      <ns0:c r="E61" s="227"/>
      <ns0:c r="F61" s="85" t="str">
        <ns0:f>IF($K61&lt;&gt;"Ready","",IF(ISNUMBER(D61),D61,Products!D61))</ns0:f>
      </ns0:c>
      <ns0:c r="G61" s="85" t="str">
        <ns0:f t="shared" si="1"/>
      </ns0:c>
      <ns0:c r="H61" s="85" t="str">
        <ns0:f>IF($K61&lt;&gt;"Ready","",N(C61)*Stock!N61)</ns0:f>
      </ns0:c>
      <ns0:c r="I61" s="85" t="str">
        <ns0:f t="shared" si="2"/>
      </ns0:c>
      <ns0:c r="J61" s="226"/>
      <ns0:c r="K61" s="83" t="str">
        <ns0:f>IF(A61="","",IF(Products!I61&lt;&gt;"Ready","Fix Products",IF(COUNTA(C61:E61)&lt;&gt;COUNT(C61:E61),"Numbers only",IF(MIN(C61:E61)&lt;0,"No negatives",IF(AND(ISNUMBER(E61),N(C61)=0),"Add quantity sold",IF(Stock!X61&lt;&gt;"Ready","Fix Stock row","Ready"))))))</ns0:f>
      </ns0:c>
    </ns0:row>
    <ns0:row r="62" ht="15.75" customHeight="1">
      <ns0:c r="A62" s="83" t="str">
        <ns0:f>IF(Products!A62="","",Products!A62)</ns0:f>
      </ns0:c>
      <ns0:c r="B62" s="83" t="str">
        <ns0:f>IF(A62="","",Products!B62)</ns0:f>
      </ns0:c>
      <ns0:c r="C62" s="226"/>
      <ns0:c r="D62" s="227"/>
      <ns0:c r="E62" s="227"/>
      <ns0:c r="F62" s="85" t="str">
        <ns0:f>IF($K62&lt;&gt;"Ready","",IF(ISNUMBER(D62),D62,Products!D62))</ns0:f>
      </ns0:c>
      <ns0:c r="G62" s="85" t="str">
        <ns0:f t="shared" si="1"/>
      </ns0:c>
      <ns0:c r="H62" s="85" t="str">
        <ns0:f>IF($K62&lt;&gt;"Ready","",N(C62)*Stock!N62)</ns0:f>
      </ns0:c>
      <ns0:c r="I62" s="85" t="str">
        <ns0:f t="shared" si="2"/>
      </ns0:c>
      <ns0:c r="J62" s="226"/>
      <ns0:c r="K62" s="83" t="str">
        <ns0:f>IF(A62="","",IF(Products!I62&lt;&gt;"Ready","Fix Products",IF(COUNTA(C62:E62)&lt;&gt;COUNT(C62:E62),"Numbers only",IF(MIN(C62:E62)&lt;0,"No negatives",IF(AND(ISNUMBER(E62),N(C62)=0),"Add quantity sold",IF(Stock!X62&lt;&gt;"Ready","Fix Stock row","Ready"))))))</ns0:f>
      </ns0:c>
    </ns0:row>
    <ns0:row r="63" ht="15.75" customHeight="1">
      <ns0:c r="A63" s="83" t="str">
        <ns0:f>IF(Products!A63="","",Products!A63)</ns0:f>
      </ns0:c>
      <ns0:c r="B63" s="83" t="str">
        <ns0:f>IF(A63="","",Products!B63)</ns0:f>
      </ns0:c>
      <ns0:c r="C63" s="226"/>
      <ns0:c r="D63" s="227"/>
      <ns0:c r="E63" s="227"/>
      <ns0:c r="F63" s="85" t="str">
        <ns0:f>IF($K63&lt;&gt;"Ready","",IF(ISNUMBER(D63),D63,Products!D63))</ns0:f>
      </ns0:c>
      <ns0:c r="G63" s="85" t="str">
        <ns0:f t="shared" si="1"/>
      </ns0:c>
      <ns0:c r="H63" s="85" t="str">
        <ns0:f>IF($K63&lt;&gt;"Ready","",N(C63)*Stock!N63)</ns0:f>
      </ns0:c>
      <ns0:c r="I63" s="85" t="str">
        <ns0:f t="shared" si="2"/>
      </ns0:c>
      <ns0:c r="J63" s="226"/>
      <ns0:c r="K63" s="83" t="str">
        <ns0:f>IF(A63="","",IF(Products!I63&lt;&gt;"Ready","Fix Products",IF(COUNTA(C63:E63)&lt;&gt;COUNT(C63:E63),"Numbers only",IF(MIN(C63:E63)&lt;0,"No negatives",IF(AND(ISNUMBER(E63),N(C63)=0),"Add quantity sold",IF(Stock!X63&lt;&gt;"Ready","Fix Stock row","Ready"))))))</ns0:f>
      </ns0:c>
    </ns0:row>
    <ns0:row r="64" ht="15.75" customHeight="1">
      <ns0:c r="A64" s="83" t="str">
        <ns0:f>IF(Products!A64="","",Products!A64)</ns0:f>
      </ns0:c>
      <ns0:c r="B64" s="83" t="str">
        <ns0:f>IF(A64="","",Products!B64)</ns0:f>
      </ns0:c>
      <ns0:c r="C64" s="226"/>
      <ns0:c r="D64" s="227"/>
      <ns0:c r="E64" s="227"/>
      <ns0:c r="F64" s="85" t="str">
        <ns0:f>IF($K64&lt;&gt;"Ready","",IF(ISNUMBER(D64),D64,Products!D64))</ns0:f>
      </ns0:c>
      <ns0:c r="G64" s="85" t="str">
        <ns0:f t="shared" si="1"/>
      </ns0:c>
      <ns0:c r="H64" s="85" t="str">
        <ns0:f>IF($K64&lt;&gt;"Ready","",N(C64)*Stock!N64)</ns0:f>
      </ns0:c>
      <ns0:c r="I64" s="85" t="str">
        <ns0:f t="shared" si="2"/>
      </ns0:c>
      <ns0:c r="J64" s="226"/>
      <ns0:c r="K64" s="83" t="str">
        <ns0:f>IF(A64="","",IF(Products!I64&lt;&gt;"Ready","Fix Products",IF(COUNTA(C64:E64)&lt;&gt;COUNT(C64:E64),"Numbers only",IF(MIN(C64:E64)&lt;0,"No negatives",IF(AND(ISNUMBER(E64),N(C64)=0),"Add quantity sold",IF(Stock!X64&lt;&gt;"Ready","Fix Stock row","Ready"))))))</ns0:f>
      </ns0:c>
    </ns0:row>
    <ns0:row r="65" ht="15.75" customHeight="1">
      <ns0:c r="A65" s="83" t="str">
        <ns0:f>IF(Products!A65="","",Products!A65)</ns0:f>
      </ns0:c>
      <ns0:c r="B65" s="83" t="str">
        <ns0:f>IF(A65="","",Products!B65)</ns0:f>
      </ns0:c>
      <ns0:c r="C65" s="226"/>
      <ns0:c r="D65" s="227"/>
      <ns0:c r="E65" s="227"/>
      <ns0:c r="F65" s="85" t="str">
        <ns0:f>IF($K65&lt;&gt;"Ready","",IF(ISNUMBER(D65),D65,Products!D65))</ns0:f>
      </ns0:c>
      <ns0:c r="G65" s="85" t="str">
        <ns0:f t="shared" si="1"/>
      </ns0:c>
      <ns0:c r="H65" s="85" t="str">
        <ns0:f>IF($K65&lt;&gt;"Ready","",N(C65)*Stock!N65)</ns0:f>
      </ns0:c>
      <ns0:c r="I65" s="85" t="str">
        <ns0:f t="shared" si="2"/>
      </ns0:c>
      <ns0:c r="J65" s="226"/>
      <ns0:c r="K65" s="83" t="str">
        <ns0:f>IF(A65="","",IF(Products!I65&lt;&gt;"Ready","Fix Products",IF(COUNTA(C65:E65)&lt;&gt;COUNT(C65:E65),"Numbers only",IF(MIN(C65:E65)&lt;0,"No negatives",IF(AND(ISNUMBER(E65),N(C65)=0),"Add quantity sold",IF(Stock!X65&lt;&gt;"Ready","Fix Stock row","Ready"))))))</ns0:f>
      </ns0:c>
    </ns0:row>
    <ns0:row r="66" ht="15.75" customHeight="1">
      <ns0:c r="A66" s="83" t="str">
        <ns0:f>IF(Products!A66="","",Products!A66)</ns0:f>
      </ns0:c>
      <ns0:c r="B66" s="83" t="str">
        <ns0:f>IF(A66="","",Products!B66)</ns0:f>
      </ns0:c>
      <ns0:c r="C66" s="226"/>
      <ns0:c r="D66" s="227"/>
      <ns0:c r="E66" s="227"/>
      <ns0:c r="F66" s="85" t="str">
        <ns0:f>IF($K66&lt;&gt;"Ready","",IF(ISNUMBER(D66),D66,Products!D66))</ns0:f>
      </ns0:c>
      <ns0:c r="G66" s="85" t="str">
        <ns0:f t="shared" si="1"/>
      </ns0:c>
      <ns0:c r="H66" s="85" t="str">
        <ns0:f>IF($K66&lt;&gt;"Ready","",N(C66)*Stock!N66)</ns0:f>
      </ns0:c>
      <ns0:c r="I66" s="85" t="str">
        <ns0:f t="shared" si="2"/>
      </ns0:c>
      <ns0:c r="J66" s="226"/>
      <ns0:c r="K66" s="83" t="str">
        <ns0:f>IF(A66="","",IF(Products!I66&lt;&gt;"Ready","Fix Products",IF(COUNTA(C66:E66)&lt;&gt;COUNT(C66:E66),"Numbers only",IF(MIN(C66:E66)&lt;0,"No negatives",IF(AND(ISNUMBER(E66),N(C66)=0),"Add quantity sold",IF(Stock!X66&lt;&gt;"Ready","Fix Stock row","Ready"))))))</ns0:f>
      </ns0:c>
    </ns0:row>
    <ns0:row r="67" ht="15.75" customHeight="1">
      <ns0:c r="A67" s="83" t="str">
        <ns0:f>IF(Products!A67="","",Products!A67)</ns0:f>
      </ns0:c>
      <ns0:c r="B67" s="83" t="str">
        <ns0:f>IF(A67="","",Products!B67)</ns0:f>
      </ns0:c>
      <ns0:c r="C67" s="226"/>
      <ns0:c r="D67" s="227"/>
      <ns0:c r="E67" s="227"/>
      <ns0:c r="F67" s="85" t="str">
        <ns0:f>IF($K67&lt;&gt;"Ready","",IF(ISNUMBER(D67),D67,Products!D67))</ns0:f>
      </ns0:c>
      <ns0:c r="G67" s="85" t="str">
        <ns0:f t="shared" si="1"/>
      </ns0:c>
      <ns0:c r="H67" s="85" t="str">
        <ns0:f>IF($K67&lt;&gt;"Ready","",N(C67)*Stock!N67)</ns0:f>
      </ns0:c>
      <ns0:c r="I67" s="85" t="str">
        <ns0:f t="shared" si="2"/>
      </ns0:c>
      <ns0:c r="J67" s="226"/>
      <ns0:c r="K67" s="83" t="str">
        <ns0:f>IF(A67="","",IF(Products!I67&lt;&gt;"Ready","Fix Products",IF(COUNTA(C67:E67)&lt;&gt;COUNT(C67:E67),"Numbers only",IF(MIN(C67:E67)&lt;0,"No negatives",IF(AND(ISNUMBER(E67),N(C67)=0),"Add quantity sold",IF(Stock!X67&lt;&gt;"Ready","Fix Stock row","Ready"))))))</ns0:f>
      </ns0:c>
    </ns0:row>
    <ns0:row r="68" ht="15.75" customHeight="1">
      <ns0:c r="A68" s="83" t="str">
        <ns0:f>IF(Products!A68="","",Products!A68)</ns0:f>
      </ns0:c>
      <ns0:c r="B68" s="83" t="str">
        <ns0:f>IF(A68="","",Products!B68)</ns0:f>
      </ns0:c>
      <ns0:c r="C68" s="226"/>
      <ns0:c r="D68" s="227"/>
      <ns0:c r="E68" s="227"/>
      <ns0:c r="F68" s="85" t="str">
        <ns0:f>IF($K68&lt;&gt;"Ready","",IF(ISNUMBER(D68),D68,Products!D68))</ns0:f>
      </ns0:c>
      <ns0:c r="G68" s="85" t="str">
        <ns0:f t="shared" si="1"/>
      </ns0:c>
      <ns0:c r="H68" s="85" t="str">
        <ns0:f>IF($K68&lt;&gt;"Ready","",N(C68)*Stock!N68)</ns0:f>
      </ns0:c>
      <ns0:c r="I68" s="85" t="str">
        <ns0:f t="shared" si="2"/>
      </ns0:c>
      <ns0:c r="J68" s="226"/>
      <ns0:c r="K68" s="83" t="str">
        <ns0:f>IF(A68="","",IF(Products!I68&lt;&gt;"Ready","Fix Products",IF(COUNTA(C68:E68)&lt;&gt;COUNT(C68:E68),"Numbers only",IF(MIN(C68:E68)&lt;0,"No negatives",IF(AND(ISNUMBER(E68),N(C68)=0),"Add quantity sold",IF(Stock!X68&lt;&gt;"Ready","Fix Stock row","Ready"))))))</ns0:f>
      </ns0:c>
    </ns0:row>
    <ns0:row r="69" ht="15.75" customHeight="1">
      <ns0:c r="A69" s="83" t="str">
        <ns0:f>IF(Products!A69="","",Products!A69)</ns0:f>
      </ns0:c>
      <ns0:c r="B69" s="83" t="str">
        <ns0:f>IF(A69="","",Products!B69)</ns0:f>
      </ns0:c>
      <ns0:c r="C69" s="226"/>
      <ns0:c r="D69" s="227"/>
      <ns0:c r="E69" s="227"/>
      <ns0:c r="F69" s="85" t="str">
        <ns0:f>IF($K69&lt;&gt;"Ready","",IF(ISNUMBER(D69),D69,Products!D69))</ns0:f>
      </ns0:c>
      <ns0:c r="G69" s="85" t="str">
        <ns0:f t="shared" si="1"/>
      </ns0:c>
      <ns0:c r="H69" s="85" t="str">
        <ns0:f>IF($K69&lt;&gt;"Ready","",N(C69)*Stock!N69)</ns0:f>
      </ns0:c>
      <ns0:c r="I69" s="85" t="str">
        <ns0:f t="shared" si="2"/>
      </ns0:c>
      <ns0:c r="J69" s="226"/>
      <ns0:c r="K69" s="83" t="str">
        <ns0:f>IF(A69="","",IF(Products!I69&lt;&gt;"Ready","Fix Products",IF(COUNTA(C69:E69)&lt;&gt;COUNT(C69:E69),"Numbers only",IF(MIN(C69:E69)&lt;0,"No negatives",IF(AND(ISNUMBER(E69),N(C69)=0),"Add quantity sold",IF(Stock!X69&lt;&gt;"Ready","Fix Stock row","Ready"))))))</ns0:f>
      </ns0:c>
    </ns0:row>
    <ns0:row r="70" ht="15.75" customHeight="1">
      <ns0:c r="A70" s="83" t="str">
        <ns0:f>IF(Products!A70="","",Products!A70)</ns0:f>
      </ns0:c>
      <ns0:c r="B70" s="83" t="str">
        <ns0:f>IF(A70="","",Products!B70)</ns0:f>
      </ns0:c>
      <ns0:c r="C70" s="226"/>
      <ns0:c r="D70" s="227"/>
      <ns0:c r="E70" s="227"/>
      <ns0:c r="F70" s="85" t="str">
        <ns0:f>IF($K70&lt;&gt;"Ready","",IF(ISNUMBER(D70),D70,Products!D70))</ns0:f>
      </ns0:c>
      <ns0:c r="G70" s="85" t="str">
        <ns0:f t="shared" si="1"/>
      </ns0:c>
      <ns0:c r="H70" s="85" t="str">
        <ns0:f>IF($K70&lt;&gt;"Ready","",N(C70)*Stock!N70)</ns0:f>
      </ns0:c>
      <ns0:c r="I70" s="85" t="str">
        <ns0:f t="shared" si="2"/>
      </ns0:c>
      <ns0:c r="J70" s="226"/>
      <ns0:c r="K70" s="83" t="str">
        <ns0:f>IF(A70="","",IF(Products!I70&lt;&gt;"Ready","Fix Products",IF(COUNTA(C70:E70)&lt;&gt;COUNT(C70:E70),"Numbers only",IF(MIN(C70:E70)&lt;0,"No negatives",IF(AND(ISNUMBER(E70),N(C70)=0),"Add quantity sold",IF(Stock!X70&lt;&gt;"Ready","Fix Stock row","Ready"))))))</ns0:f>
      </ns0:c>
    </ns0:row>
    <ns0:row r="71" ht="15.75" customHeight="1">
      <ns0:c r="A71" s="83" t="str">
        <ns0:f>IF(Products!A71="","",Products!A71)</ns0:f>
      </ns0:c>
      <ns0:c r="B71" s="83" t="str">
        <ns0:f>IF(A71="","",Products!B71)</ns0:f>
      </ns0:c>
      <ns0:c r="C71" s="226"/>
      <ns0:c r="D71" s="227"/>
      <ns0:c r="E71" s="227"/>
      <ns0:c r="F71" s="85" t="str">
        <ns0:f>IF($K71&lt;&gt;"Ready","",IF(ISNUMBER(D71),D71,Products!D71))</ns0:f>
      </ns0:c>
      <ns0:c r="G71" s="85" t="str">
        <ns0:f t="shared" si="1"/>
      </ns0:c>
      <ns0:c r="H71" s="85" t="str">
        <ns0:f>IF($K71&lt;&gt;"Ready","",N(C71)*Stock!N71)</ns0:f>
      </ns0:c>
      <ns0:c r="I71" s="85" t="str">
        <ns0:f t="shared" si="2"/>
      </ns0:c>
      <ns0:c r="J71" s="226"/>
      <ns0:c r="K71" s="83" t="str">
        <ns0:f>IF(A71="","",IF(Products!I71&lt;&gt;"Ready","Fix Products",IF(COUNTA(C71:E71)&lt;&gt;COUNT(C71:E71),"Numbers only",IF(MIN(C71:E71)&lt;0,"No negatives",IF(AND(ISNUMBER(E71),N(C71)=0),"Add quantity sold",IF(Stock!X71&lt;&gt;"Ready","Fix Stock row","Ready"))))))</ns0:f>
      </ns0:c>
    </ns0:row>
    <ns0:row r="72" ht="15.75" customHeight="1">
      <ns0:c r="A72" s="83" t="str">
        <ns0:f>IF(Products!A72="","",Products!A72)</ns0:f>
      </ns0:c>
      <ns0:c r="B72" s="83" t="str">
        <ns0:f>IF(A72="","",Products!B72)</ns0:f>
      </ns0:c>
      <ns0:c r="C72" s="226"/>
      <ns0:c r="D72" s="227"/>
      <ns0:c r="E72" s="227"/>
      <ns0:c r="F72" s="85" t="str">
        <ns0:f>IF($K72&lt;&gt;"Ready","",IF(ISNUMBER(D72),D72,Products!D72))</ns0:f>
      </ns0:c>
      <ns0:c r="G72" s="85" t="str">
        <ns0:f t="shared" si="1"/>
      </ns0:c>
      <ns0:c r="H72" s="85" t="str">
        <ns0:f>IF($K72&lt;&gt;"Ready","",N(C72)*Stock!N72)</ns0:f>
      </ns0:c>
      <ns0:c r="I72" s="85" t="str">
        <ns0:f t="shared" si="2"/>
      </ns0:c>
      <ns0:c r="J72" s="226"/>
      <ns0:c r="K72" s="83" t="str">
        <ns0:f>IF(A72="","",IF(Products!I72&lt;&gt;"Ready","Fix Products",IF(COUNTA(C72:E72)&lt;&gt;COUNT(C72:E72),"Numbers only",IF(MIN(C72:E72)&lt;0,"No negatives",IF(AND(ISNUMBER(E72),N(C72)=0),"Add quantity sold",IF(Stock!X72&lt;&gt;"Ready","Fix Stock row","Ready"))))))</ns0:f>
      </ns0:c>
    </ns0:row>
    <ns0:row r="73" ht="15.75" customHeight="1">
      <ns0:c r="A73" s="83" t="str">
        <ns0:f>IF(Products!A73="","",Products!A73)</ns0:f>
      </ns0:c>
      <ns0:c r="B73" s="83" t="str">
        <ns0:f>IF(A73="","",Products!B73)</ns0:f>
      </ns0:c>
      <ns0:c r="C73" s="226"/>
      <ns0:c r="D73" s="227"/>
      <ns0:c r="E73" s="227"/>
      <ns0:c r="F73" s="85" t="str">
        <ns0:f>IF($K73&lt;&gt;"Ready","",IF(ISNUMBER(D73),D73,Products!D73))</ns0:f>
      </ns0:c>
      <ns0:c r="G73" s="85" t="str">
        <ns0:f t="shared" si="1"/>
      </ns0:c>
      <ns0:c r="H73" s="85" t="str">
        <ns0:f>IF($K73&lt;&gt;"Ready","",N(C73)*Stock!N73)</ns0:f>
      </ns0:c>
      <ns0:c r="I73" s="85" t="str">
        <ns0:f t="shared" si="2"/>
      </ns0:c>
      <ns0:c r="J73" s="226"/>
      <ns0:c r="K73" s="83" t="str">
        <ns0:f>IF(A73="","",IF(Products!I73&lt;&gt;"Ready","Fix Products",IF(COUNTA(C73:E73)&lt;&gt;COUNT(C73:E73),"Numbers only",IF(MIN(C73:E73)&lt;0,"No negatives",IF(AND(ISNUMBER(E73),N(C73)=0),"Add quantity sold",IF(Stock!X73&lt;&gt;"Ready","Fix Stock row","Ready"))))))</ns0:f>
      </ns0:c>
    </ns0:row>
    <ns0:row r="74" ht="15.75" customHeight="1">
      <ns0:c r="A74" s="83" t="str">
        <ns0:f>IF(Products!A74="","",Products!A74)</ns0:f>
      </ns0:c>
      <ns0:c r="B74" s="83" t="str">
        <ns0:f>IF(A74="","",Products!B74)</ns0:f>
      </ns0:c>
      <ns0:c r="C74" s="226"/>
      <ns0:c r="D74" s="227"/>
      <ns0:c r="E74" s="227"/>
      <ns0:c r="F74" s="85" t="str">
        <ns0:f>IF($K74&lt;&gt;"Ready","",IF(ISNUMBER(D74),D74,Products!D74))</ns0:f>
      </ns0:c>
      <ns0:c r="G74" s="85" t="str">
        <ns0:f t="shared" si="1"/>
      </ns0:c>
      <ns0:c r="H74" s="85" t="str">
        <ns0:f>IF($K74&lt;&gt;"Ready","",N(C74)*Stock!N74)</ns0:f>
      </ns0:c>
      <ns0:c r="I74" s="85" t="str">
        <ns0:f t="shared" si="2"/>
      </ns0:c>
      <ns0:c r="J74" s="226"/>
      <ns0:c r="K74" s="83" t="str">
        <ns0:f>IF(A74="","",IF(Products!I74&lt;&gt;"Ready","Fix Products",IF(COUNTA(C74:E74)&lt;&gt;COUNT(C74:E74),"Numbers only",IF(MIN(C74:E74)&lt;0,"No negatives",IF(AND(ISNUMBER(E74),N(C74)=0),"Add quantity sold",IF(Stock!X74&lt;&gt;"Ready","Fix Stock row","Ready"))))))</ns0:f>
      </ns0:c>
    </ns0:row>
    <ns0:row r="75" ht="15.75" customHeight="1">
      <ns0:c r="A75" s="83" t="str">
        <ns0:f>IF(Products!A75="","",Products!A75)</ns0:f>
      </ns0:c>
      <ns0:c r="B75" s="83" t="str">
        <ns0:f>IF(A75="","",Products!B75)</ns0:f>
      </ns0:c>
      <ns0:c r="C75" s="226"/>
      <ns0:c r="D75" s="227"/>
      <ns0:c r="E75" s="227"/>
      <ns0:c r="F75" s="85" t="str">
        <ns0:f>IF($K75&lt;&gt;"Ready","",IF(ISNUMBER(D75),D75,Products!D75))</ns0:f>
      </ns0:c>
      <ns0:c r="G75" s="85" t="str">
        <ns0:f t="shared" si="1"/>
      </ns0:c>
      <ns0:c r="H75" s="85" t="str">
        <ns0:f>IF($K75&lt;&gt;"Ready","",N(C75)*Stock!N75)</ns0:f>
      </ns0:c>
      <ns0:c r="I75" s="85" t="str">
        <ns0:f t="shared" si="2"/>
      </ns0:c>
      <ns0:c r="J75" s="226"/>
      <ns0:c r="K75" s="83" t="str">
        <ns0:f>IF(A75="","",IF(Products!I75&lt;&gt;"Ready","Fix Products",IF(COUNTA(C75:E75)&lt;&gt;COUNT(C75:E75),"Numbers only",IF(MIN(C75:E75)&lt;0,"No negatives",IF(AND(ISNUMBER(E75),N(C75)=0),"Add quantity sold",IF(Stock!X75&lt;&gt;"Ready","Fix Stock row","Ready"))))))</ns0:f>
      </ns0:c>
    </ns0:row>
    <ns0:row r="76" ht="15.75" customHeight="1">
      <ns0:c r="A76" s="83" t="str">
        <ns0:f>IF(Products!A76="","",Products!A76)</ns0:f>
      </ns0:c>
      <ns0:c r="B76" s="83" t="str">
        <ns0:f>IF(A76="","",Products!B76)</ns0:f>
      </ns0:c>
      <ns0:c r="C76" s="226"/>
      <ns0:c r="D76" s="227"/>
      <ns0:c r="E76" s="227"/>
      <ns0:c r="F76" s="85" t="str">
        <ns0:f>IF($K76&lt;&gt;"Ready","",IF(ISNUMBER(D76),D76,Products!D76))</ns0:f>
      </ns0:c>
      <ns0:c r="G76" s="85" t="str">
        <ns0:f t="shared" si="1"/>
      </ns0:c>
      <ns0:c r="H76" s="85" t="str">
        <ns0:f>IF($K76&lt;&gt;"Ready","",N(C76)*Stock!N76)</ns0:f>
      </ns0:c>
      <ns0:c r="I76" s="85" t="str">
        <ns0:f t="shared" si="2"/>
      </ns0:c>
      <ns0:c r="J76" s="226"/>
      <ns0:c r="K76" s="83" t="str">
        <ns0:f>IF(A76="","",IF(Products!I76&lt;&gt;"Ready","Fix Products",IF(COUNTA(C76:E76)&lt;&gt;COUNT(C76:E76),"Numbers only",IF(MIN(C76:E76)&lt;0,"No negatives",IF(AND(ISNUMBER(E76),N(C76)=0),"Add quantity sold",IF(Stock!X76&lt;&gt;"Ready","Fix Stock row","Ready"))))))</ns0:f>
      </ns0:c>
    </ns0:row>
    <ns0:row r="77" ht="15.75" customHeight="1">
      <ns0:c r="A77" s="83" t="str">
        <ns0:f>IF(Products!A77="","",Products!A77)</ns0:f>
      </ns0:c>
      <ns0:c r="B77" s="83" t="str">
        <ns0:f>IF(A77="","",Products!B77)</ns0:f>
      </ns0:c>
      <ns0:c r="C77" s="226"/>
      <ns0:c r="D77" s="227"/>
      <ns0:c r="E77" s="227"/>
      <ns0:c r="F77" s="85" t="str">
        <ns0:f>IF($K77&lt;&gt;"Ready","",IF(ISNUMBER(D77),D77,Products!D77))</ns0:f>
      </ns0:c>
      <ns0:c r="G77" s="85" t="str">
        <ns0:f t="shared" si="1"/>
      </ns0:c>
      <ns0:c r="H77" s="85" t="str">
        <ns0:f>IF($K77&lt;&gt;"Ready","",N(C77)*Stock!N77)</ns0:f>
      </ns0:c>
      <ns0:c r="I77" s="85" t="str">
        <ns0:f t="shared" si="2"/>
      </ns0:c>
      <ns0:c r="J77" s="226"/>
      <ns0:c r="K77" s="83" t="str">
        <ns0:f>IF(A77="","",IF(Products!I77&lt;&gt;"Ready","Fix Products",IF(COUNTA(C77:E77)&lt;&gt;COUNT(C77:E77),"Numbers only",IF(MIN(C77:E77)&lt;0,"No negatives",IF(AND(ISNUMBER(E77),N(C77)=0),"Add quantity sold",IF(Stock!X77&lt;&gt;"Ready","Fix Stock row","Ready"))))))</ns0:f>
      </ns0:c>
    </ns0:row>
    <ns0:row r="78" ht="15.75" customHeight="1">
      <ns0:c r="A78" s="83" t="str">
        <ns0:f>IF(Products!A78="","",Products!A78)</ns0:f>
      </ns0:c>
      <ns0:c r="B78" s="83" t="str">
        <ns0:f>IF(A78="","",Products!B78)</ns0:f>
      </ns0:c>
      <ns0:c r="C78" s="226"/>
      <ns0:c r="D78" s="227"/>
      <ns0:c r="E78" s="227"/>
      <ns0:c r="F78" s="85" t="str">
        <ns0:f>IF($K78&lt;&gt;"Ready","",IF(ISNUMBER(D78),D78,Products!D78))</ns0:f>
      </ns0:c>
      <ns0:c r="G78" s="85" t="str">
        <ns0:f t="shared" si="1"/>
      </ns0:c>
      <ns0:c r="H78" s="85" t="str">
        <ns0:f>IF($K78&lt;&gt;"Ready","",N(C78)*Stock!N78)</ns0:f>
      </ns0:c>
      <ns0:c r="I78" s="85" t="str">
        <ns0:f t="shared" si="2"/>
      </ns0:c>
      <ns0:c r="J78" s="226"/>
      <ns0:c r="K78" s="83" t="str">
        <ns0:f>IF(A78="","",IF(Products!I78&lt;&gt;"Ready","Fix Products",IF(COUNTA(C78:E78)&lt;&gt;COUNT(C78:E78),"Numbers only",IF(MIN(C78:E78)&lt;0,"No negatives",IF(AND(ISNUMBER(E78),N(C78)=0),"Add quantity sold",IF(Stock!X78&lt;&gt;"Ready","Fix Stock row","Ready"))))))</ns0:f>
      </ns0:c>
    </ns0:row>
    <ns0:row r="79" ht="15.75" customHeight="1">
      <ns0:c r="A79" s="83" t="str">
        <ns0:f>IF(Products!A79="","",Products!A79)</ns0:f>
      </ns0:c>
      <ns0:c r="B79" s="83" t="str">
        <ns0:f>IF(A79="","",Products!B79)</ns0:f>
      </ns0:c>
      <ns0:c r="C79" s="226"/>
      <ns0:c r="D79" s="227"/>
      <ns0:c r="E79" s="227"/>
      <ns0:c r="F79" s="85" t="str">
        <ns0:f>IF($K79&lt;&gt;"Ready","",IF(ISNUMBER(D79),D79,Products!D79))</ns0:f>
      </ns0:c>
      <ns0:c r="G79" s="85" t="str">
        <ns0:f t="shared" si="1"/>
      </ns0:c>
      <ns0:c r="H79" s="85" t="str">
        <ns0:f>IF($K79&lt;&gt;"Ready","",N(C79)*Stock!N79)</ns0:f>
      </ns0:c>
      <ns0:c r="I79" s="85" t="str">
        <ns0:f t="shared" si="2"/>
      </ns0:c>
      <ns0:c r="J79" s="226"/>
      <ns0:c r="K79" s="83" t="str">
        <ns0:f>IF(A79="","",IF(Products!I79&lt;&gt;"Ready","Fix Products",IF(COUNTA(C79:E79)&lt;&gt;COUNT(C79:E79),"Numbers only",IF(MIN(C79:E79)&lt;0,"No negatives",IF(AND(ISNUMBER(E79),N(C79)=0),"Add quantity sold",IF(Stock!X79&lt;&gt;"Ready","Fix Stock row","Ready"))))))</ns0:f>
      </ns0:c>
    </ns0:row>
    <ns0:row r="80" ht="15.75" customHeight="1">
      <ns0:c r="A80" s="83" t="str">
        <ns0:f>IF(Products!A80="","",Products!A80)</ns0:f>
      </ns0:c>
      <ns0:c r="B80" s="83" t="str">
        <ns0:f>IF(A80="","",Products!B80)</ns0:f>
      </ns0:c>
      <ns0:c r="C80" s="226"/>
      <ns0:c r="D80" s="227"/>
      <ns0:c r="E80" s="227"/>
      <ns0:c r="F80" s="85" t="str">
        <ns0:f>IF($K80&lt;&gt;"Ready","",IF(ISNUMBER(D80),D80,Products!D80))</ns0:f>
      </ns0:c>
      <ns0:c r="G80" s="85" t="str">
        <ns0:f t="shared" si="1"/>
      </ns0:c>
      <ns0:c r="H80" s="85" t="str">
        <ns0:f>IF($K80&lt;&gt;"Ready","",N(C80)*Stock!N80)</ns0:f>
      </ns0:c>
      <ns0:c r="I80" s="85" t="str">
        <ns0:f t="shared" si="2"/>
      </ns0:c>
      <ns0:c r="J80" s="226"/>
      <ns0:c r="K80" s="83" t="str">
        <ns0:f>IF(A80="","",IF(Products!I80&lt;&gt;"Ready","Fix Products",IF(COUNTA(C80:E80)&lt;&gt;COUNT(C80:E80),"Numbers only",IF(MIN(C80:E80)&lt;0,"No negatives",IF(AND(ISNUMBER(E80),N(C80)=0),"Add quantity sold",IF(Stock!X80&lt;&gt;"Ready","Fix Stock row","Ready"))))))</ns0:f>
      </ns0:c>
    </ns0:row>
    <ns0:row r="81" ht="15.75" customHeight="1">
      <ns0:c r="A81" s="83" t="str">
        <ns0:f>IF(Products!A81="","",Products!A81)</ns0:f>
      </ns0:c>
      <ns0:c r="B81" s="83" t="str">
        <ns0:f>IF(A81="","",Products!B81)</ns0:f>
      </ns0:c>
      <ns0:c r="C81" s="226"/>
      <ns0:c r="D81" s="227"/>
      <ns0:c r="E81" s="227"/>
      <ns0:c r="F81" s="85" t="str">
        <ns0:f>IF($K81&lt;&gt;"Ready","",IF(ISNUMBER(D81),D81,Products!D81))</ns0:f>
      </ns0:c>
      <ns0:c r="G81" s="85" t="str">
        <ns0:f t="shared" si="1"/>
      </ns0:c>
      <ns0:c r="H81" s="85" t="str">
        <ns0:f>IF($K81&lt;&gt;"Ready","",N(C81)*Stock!N81)</ns0:f>
      </ns0:c>
      <ns0:c r="I81" s="85" t="str">
        <ns0:f t="shared" si="2"/>
      </ns0:c>
      <ns0:c r="J81" s="226"/>
      <ns0:c r="K81" s="83" t="str">
        <ns0:f>IF(A81="","",IF(Products!I81&lt;&gt;"Ready","Fix Products",IF(COUNTA(C81:E81)&lt;&gt;COUNT(C81:E81),"Numbers only",IF(MIN(C81:E81)&lt;0,"No negatives",IF(AND(ISNUMBER(E81),N(C81)=0),"Add quantity sold",IF(Stock!X81&lt;&gt;"Ready","Fix Stock row","Ready"))))))</ns0:f>
      </ns0:c>
    </ns0:row>
    <ns0:row r="82" ht="15.75" customHeight="1">
      <ns0:c r="A82" s="83" t="str">
        <ns0:f>IF(Products!A82="","",Products!A82)</ns0:f>
      </ns0:c>
      <ns0:c r="B82" s="83" t="str">
        <ns0:f>IF(A82="","",Products!B82)</ns0:f>
      </ns0:c>
      <ns0:c r="C82" s="226"/>
      <ns0:c r="D82" s="227"/>
      <ns0:c r="E82" s="227"/>
      <ns0:c r="F82" s="85" t="str">
        <ns0:f>IF($K82&lt;&gt;"Ready","",IF(ISNUMBER(D82),D82,Products!D82))</ns0:f>
      </ns0:c>
      <ns0:c r="G82" s="85" t="str">
        <ns0:f t="shared" si="1"/>
      </ns0:c>
      <ns0:c r="H82" s="85" t="str">
        <ns0:f>IF($K82&lt;&gt;"Ready","",N(C82)*Stock!N82)</ns0:f>
      </ns0:c>
      <ns0:c r="I82" s="85" t="str">
        <ns0:f t="shared" si="2"/>
      </ns0:c>
      <ns0:c r="J82" s="226"/>
      <ns0:c r="K82" s="83" t="str">
        <ns0:f>IF(A82="","",IF(Products!I82&lt;&gt;"Ready","Fix Products",IF(COUNTA(C82:E82)&lt;&gt;COUNT(C82:E82),"Numbers only",IF(MIN(C82:E82)&lt;0,"No negatives",IF(AND(ISNUMBER(E82),N(C82)=0),"Add quantity sold",IF(Stock!X82&lt;&gt;"Ready","Fix Stock row","Ready"))))))</ns0:f>
      </ns0:c>
    </ns0:row>
    <ns0:row r="83" ht="15.75" customHeight="1">
      <ns0:c r="A83" s="83" t="str">
        <ns0:f>IF(Products!A83="","",Products!A83)</ns0:f>
      </ns0:c>
      <ns0:c r="B83" s="83" t="str">
        <ns0:f>IF(A83="","",Products!B83)</ns0:f>
      </ns0:c>
      <ns0:c r="C83" s="226"/>
      <ns0:c r="D83" s="227"/>
      <ns0:c r="E83" s="227"/>
      <ns0:c r="F83" s="85" t="str">
        <ns0:f>IF($K83&lt;&gt;"Ready","",IF(ISNUMBER(D83),D83,Products!D83))</ns0:f>
      </ns0:c>
      <ns0:c r="G83" s="85" t="str">
        <ns0:f t="shared" si="1"/>
      </ns0:c>
      <ns0:c r="H83" s="85" t="str">
        <ns0:f>IF($K83&lt;&gt;"Ready","",N(C83)*Stock!N83)</ns0:f>
      </ns0:c>
      <ns0:c r="I83" s="85" t="str">
        <ns0:f t="shared" si="2"/>
      </ns0:c>
      <ns0:c r="J83" s="226"/>
      <ns0:c r="K83" s="83" t="str">
        <ns0:f>IF(A83="","",IF(Products!I83&lt;&gt;"Ready","Fix Products",IF(COUNTA(C83:E83)&lt;&gt;COUNT(C83:E83),"Numbers only",IF(MIN(C83:E83)&lt;0,"No negatives",IF(AND(ISNUMBER(E83),N(C83)=0),"Add quantity sold",IF(Stock!X83&lt;&gt;"Ready","Fix Stock row","Ready"))))))</ns0:f>
      </ns0:c>
    </ns0:row>
    <ns0:row r="84" ht="15.75" customHeight="1">
      <ns0:c r="A84" s="83" t="str">
        <ns0:f>IF(Products!A84="","",Products!A84)</ns0:f>
      </ns0:c>
      <ns0:c r="B84" s="83" t="str">
        <ns0:f>IF(A84="","",Products!B84)</ns0:f>
      </ns0:c>
      <ns0:c r="C84" s="226"/>
      <ns0:c r="D84" s="227"/>
      <ns0:c r="E84" s="227"/>
      <ns0:c r="F84" s="85" t="str">
        <ns0:f>IF($K84&lt;&gt;"Ready","",IF(ISNUMBER(D84),D84,Products!D84))</ns0:f>
      </ns0:c>
      <ns0:c r="G84" s="85" t="str">
        <ns0:f t="shared" si="1"/>
      </ns0:c>
      <ns0:c r="H84" s="85" t="str">
        <ns0:f>IF($K84&lt;&gt;"Ready","",N(C84)*Stock!N84)</ns0:f>
      </ns0:c>
      <ns0:c r="I84" s="85" t="str">
        <ns0:f t="shared" si="2"/>
      </ns0:c>
      <ns0:c r="J84" s="226"/>
      <ns0:c r="K84" s="83" t="str">
        <ns0:f>IF(A84="","",IF(Products!I84&lt;&gt;"Ready","Fix Products",IF(COUNTA(C84:E84)&lt;&gt;COUNT(C84:E84),"Numbers only",IF(MIN(C84:E84)&lt;0,"No negatives",IF(AND(ISNUMBER(E84),N(C84)=0),"Add quantity sold",IF(Stock!X84&lt;&gt;"Ready","Fix Stock row","Ready"))))))</ns0:f>
      </ns0:c>
    </ns0:row>
    <ns0:row r="85" ht="15.75" customHeight="1">
      <ns0:c r="A85" s="83" t="str">
        <ns0:f>IF(Products!A85="","",Products!A85)</ns0:f>
      </ns0:c>
      <ns0:c r="B85" s="83" t="str">
        <ns0:f>IF(A85="","",Products!B85)</ns0:f>
      </ns0:c>
      <ns0:c r="C85" s="226"/>
      <ns0:c r="D85" s="227"/>
      <ns0:c r="E85" s="227"/>
      <ns0:c r="F85" s="85" t="str">
        <ns0:f>IF($K85&lt;&gt;"Ready","",IF(ISNUMBER(D85),D85,Products!D85))</ns0:f>
      </ns0:c>
      <ns0:c r="G85" s="85" t="str">
        <ns0:f t="shared" si="1"/>
      </ns0:c>
      <ns0:c r="H85" s="85" t="str">
        <ns0:f>IF($K85&lt;&gt;"Ready","",N(C85)*Stock!N85)</ns0:f>
      </ns0:c>
      <ns0:c r="I85" s="85" t="str">
        <ns0:f t="shared" si="2"/>
      </ns0:c>
      <ns0:c r="J85" s="226"/>
      <ns0:c r="K85" s="83" t="str">
        <ns0:f>IF(A85="","",IF(Products!I85&lt;&gt;"Ready","Fix Products",IF(COUNTA(C85:E85)&lt;&gt;COUNT(C85:E85),"Numbers only",IF(MIN(C85:E85)&lt;0,"No negatives",IF(AND(ISNUMBER(E85),N(C85)=0),"Add quantity sold",IF(Stock!X85&lt;&gt;"Ready","Fix Stock row","Ready"))))))</ns0:f>
      </ns0:c>
    </ns0:row>
    <ns0:row r="86" ht="15.75" customHeight="1">
      <ns0:c r="A86" s="83" t="str">
        <ns0:f>IF(Products!A86="","",Products!A86)</ns0:f>
      </ns0:c>
      <ns0:c r="B86" s="83" t="str">
        <ns0:f>IF(A86="","",Products!B86)</ns0:f>
      </ns0:c>
      <ns0:c r="C86" s="226"/>
      <ns0:c r="D86" s="227"/>
      <ns0:c r="E86" s="227"/>
      <ns0:c r="F86" s="85" t="str">
        <ns0:f>IF($K86&lt;&gt;"Ready","",IF(ISNUMBER(D86),D86,Products!D86))</ns0:f>
      </ns0:c>
      <ns0:c r="G86" s="85" t="str">
        <ns0:f t="shared" si="1"/>
      </ns0:c>
      <ns0:c r="H86" s="85" t="str">
        <ns0:f>IF($K86&lt;&gt;"Ready","",N(C86)*Stock!N86)</ns0:f>
      </ns0:c>
      <ns0:c r="I86" s="85" t="str">
        <ns0:f t="shared" si="2"/>
      </ns0:c>
      <ns0:c r="J86" s="226"/>
      <ns0:c r="K86" s="83" t="str">
        <ns0:f>IF(A86="","",IF(Products!I86&lt;&gt;"Ready","Fix Products",IF(COUNTA(C86:E86)&lt;&gt;COUNT(C86:E86),"Numbers only",IF(MIN(C86:E86)&lt;0,"No negatives",IF(AND(ISNUMBER(E86),N(C86)=0),"Add quantity sold",IF(Stock!X86&lt;&gt;"Ready","Fix Stock row","Ready"))))))</ns0:f>
      </ns0:c>
    </ns0:row>
    <ns0:row r="87" ht="15.75" customHeight="1">
      <ns0:c r="A87" s="83" t="str">
        <ns0:f>IF(Products!A87="","",Products!A87)</ns0:f>
      </ns0:c>
      <ns0:c r="B87" s="83" t="str">
        <ns0:f>IF(A87="","",Products!B87)</ns0:f>
      </ns0:c>
      <ns0:c r="C87" s="226"/>
      <ns0:c r="D87" s="227"/>
      <ns0:c r="E87" s="227"/>
      <ns0:c r="F87" s="85" t="str">
        <ns0:f>IF($K87&lt;&gt;"Ready","",IF(ISNUMBER(D87),D87,Products!D87))</ns0:f>
      </ns0:c>
      <ns0:c r="G87" s="85" t="str">
        <ns0:f t="shared" si="1"/>
      </ns0:c>
      <ns0:c r="H87" s="85" t="str">
        <ns0:f>IF($K87&lt;&gt;"Ready","",N(C87)*Stock!N87)</ns0:f>
      </ns0:c>
      <ns0:c r="I87" s="85" t="str">
        <ns0:f t="shared" si="2"/>
      </ns0:c>
      <ns0:c r="J87" s="226"/>
      <ns0:c r="K87" s="83" t="str">
        <ns0:f>IF(A87="","",IF(Products!I87&lt;&gt;"Ready","Fix Products",IF(COUNTA(C87:E87)&lt;&gt;COUNT(C87:E87),"Numbers only",IF(MIN(C87:E87)&lt;0,"No negatives",IF(AND(ISNUMBER(E87),N(C87)=0),"Add quantity sold",IF(Stock!X87&lt;&gt;"Ready","Fix Stock row","Ready"))))))</ns0:f>
      </ns0:c>
    </ns0:row>
    <ns0:row r="88" ht="15.75" customHeight="1">
      <ns0:c r="A88" s="83" t="str">
        <ns0:f>IF(Products!A88="","",Products!A88)</ns0:f>
      </ns0:c>
      <ns0:c r="B88" s="83" t="str">
        <ns0:f>IF(A88="","",Products!B88)</ns0:f>
      </ns0:c>
      <ns0:c r="C88" s="226"/>
      <ns0:c r="D88" s="227"/>
      <ns0:c r="E88" s="227"/>
      <ns0:c r="F88" s="85" t="str">
        <ns0:f>IF($K88&lt;&gt;"Ready","",IF(ISNUMBER(D88),D88,Products!D88))</ns0:f>
      </ns0:c>
      <ns0:c r="G88" s="85" t="str">
        <ns0:f t="shared" si="1"/>
      </ns0:c>
      <ns0:c r="H88" s="85" t="str">
        <ns0:f>IF($K88&lt;&gt;"Ready","",N(C88)*Stock!N88)</ns0:f>
      </ns0:c>
      <ns0:c r="I88" s="85" t="str">
        <ns0:f t="shared" si="2"/>
      </ns0:c>
      <ns0:c r="J88" s="226"/>
      <ns0:c r="K88" s="83" t="str">
        <ns0:f>IF(A88="","",IF(Products!I88&lt;&gt;"Ready","Fix Products",IF(COUNTA(C88:E88)&lt;&gt;COUNT(C88:E88),"Numbers only",IF(MIN(C88:E88)&lt;0,"No negatives",IF(AND(ISNUMBER(E88),N(C88)=0),"Add quantity sold",IF(Stock!X88&lt;&gt;"Ready","Fix Stock row","Ready"))))))</ns0:f>
      </ns0:c>
    </ns0:row>
    <ns0:row r="89" ht="15.75" customHeight="1">
      <ns0:c r="A89" s="83" t="str">
        <ns0:f>IF(Products!A89="","",Products!A89)</ns0:f>
      </ns0:c>
      <ns0:c r="B89" s="83" t="str">
        <ns0:f>IF(A89="","",Products!B89)</ns0:f>
      </ns0:c>
      <ns0:c r="C89" s="226"/>
      <ns0:c r="D89" s="227"/>
      <ns0:c r="E89" s="227"/>
      <ns0:c r="F89" s="85" t="str">
        <ns0:f>IF($K89&lt;&gt;"Ready","",IF(ISNUMBER(D89),D89,Products!D89))</ns0:f>
      </ns0:c>
      <ns0:c r="G89" s="85" t="str">
        <ns0:f t="shared" si="1"/>
      </ns0:c>
      <ns0:c r="H89" s="85" t="str">
        <ns0:f>IF($K89&lt;&gt;"Ready","",N(C89)*Stock!N89)</ns0:f>
      </ns0:c>
      <ns0:c r="I89" s="85" t="str">
        <ns0:f t="shared" si="2"/>
      </ns0:c>
      <ns0:c r="J89" s="226"/>
      <ns0:c r="K89" s="83" t="str">
        <ns0:f>IF(A89="","",IF(Products!I89&lt;&gt;"Ready","Fix Products",IF(COUNTA(C89:E89)&lt;&gt;COUNT(C89:E89),"Numbers only",IF(MIN(C89:E89)&lt;0,"No negatives",IF(AND(ISNUMBER(E89),N(C89)=0),"Add quantity sold",IF(Stock!X89&lt;&gt;"Ready","Fix Stock row","Ready"))))))</ns0:f>
      </ns0:c>
    </ns0:row>
    <ns0:row r="90" ht="15.75" customHeight="1">
      <ns0:c r="A90" s="83" t="str">
        <ns0:f>IF(Products!A90="","",Products!A90)</ns0:f>
      </ns0:c>
      <ns0:c r="B90" s="83" t="str">
        <ns0:f>IF(A90="","",Products!B90)</ns0:f>
      </ns0:c>
      <ns0:c r="C90" s="226"/>
      <ns0:c r="D90" s="227"/>
      <ns0:c r="E90" s="227"/>
      <ns0:c r="F90" s="85" t="str">
        <ns0:f>IF($K90&lt;&gt;"Ready","",IF(ISNUMBER(D90),D90,Products!D90))</ns0:f>
      </ns0:c>
      <ns0:c r="G90" s="85" t="str">
        <ns0:f t="shared" si="1"/>
      </ns0:c>
      <ns0:c r="H90" s="85" t="str">
        <ns0:f>IF($K90&lt;&gt;"Ready","",N(C90)*Stock!N90)</ns0:f>
      </ns0:c>
      <ns0:c r="I90" s="85" t="str">
        <ns0:f t="shared" si="2"/>
      </ns0:c>
      <ns0:c r="J90" s="226"/>
      <ns0:c r="K90" s="83" t="str">
        <ns0:f>IF(A90="","",IF(Products!I90&lt;&gt;"Ready","Fix Products",IF(COUNTA(C90:E90)&lt;&gt;COUNT(C90:E90),"Numbers only",IF(MIN(C90:E90)&lt;0,"No negatives",IF(AND(ISNUMBER(E90),N(C90)=0),"Add quantity sold",IF(Stock!X90&lt;&gt;"Ready","Fix Stock row","Ready"))))))</ns0:f>
      </ns0:c>
    </ns0:row>
    <ns0:row r="91" ht="15.75" customHeight="1">
      <ns0:c r="A91" s="83" t="str">
        <ns0:f>IF(Products!A91="","",Products!A91)</ns0:f>
      </ns0:c>
      <ns0:c r="B91" s="83" t="str">
        <ns0:f>IF(A91="","",Products!B91)</ns0:f>
      </ns0:c>
      <ns0:c r="C91" s="226"/>
      <ns0:c r="D91" s="227"/>
      <ns0:c r="E91" s="227"/>
      <ns0:c r="F91" s="85" t="str">
        <ns0:f>IF($K91&lt;&gt;"Ready","",IF(ISNUMBER(D91),D91,Products!D91))</ns0:f>
      </ns0:c>
      <ns0:c r="G91" s="85" t="str">
        <ns0:f t="shared" si="1"/>
      </ns0:c>
      <ns0:c r="H91" s="85" t="str">
        <ns0:f>IF($K91&lt;&gt;"Ready","",N(C91)*Stock!N91)</ns0:f>
      </ns0:c>
      <ns0:c r="I91" s="85" t="str">
        <ns0:f t="shared" si="2"/>
      </ns0:c>
      <ns0:c r="J91" s="226"/>
      <ns0:c r="K91" s="83" t="str">
        <ns0:f>IF(A91="","",IF(Products!I91&lt;&gt;"Ready","Fix Products",IF(COUNTA(C91:E91)&lt;&gt;COUNT(C91:E91),"Numbers only",IF(MIN(C91:E91)&lt;0,"No negatives",IF(AND(ISNUMBER(E91),N(C91)=0),"Add quantity sold",IF(Stock!X91&lt;&gt;"Ready","Fix Stock row","Ready"))))))</ns0:f>
      </ns0:c>
    </ns0:row>
    <ns0:row r="92" ht="15.75" customHeight="1">
      <ns0:c r="A92" s="83" t="str">
        <ns0:f>IF(Products!A92="","",Products!A92)</ns0:f>
      </ns0:c>
      <ns0:c r="B92" s="83" t="str">
        <ns0:f>IF(A92="","",Products!B92)</ns0:f>
      </ns0:c>
      <ns0:c r="C92" s="226"/>
      <ns0:c r="D92" s="227"/>
      <ns0:c r="E92" s="227"/>
      <ns0:c r="F92" s="85" t="str">
        <ns0:f>IF($K92&lt;&gt;"Ready","",IF(ISNUMBER(D92),D92,Products!D92))</ns0:f>
      </ns0:c>
      <ns0:c r="G92" s="85" t="str">
        <ns0:f t="shared" si="1"/>
      </ns0:c>
      <ns0:c r="H92" s="85" t="str">
        <ns0:f>IF($K92&lt;&gt;"Ready","",N(C92)*Stock!N92)</ns0:f>
      </ns0:c>
      <ns0:c r="I92" s="85" t="str">
        <ns0:f t="shared" si="2"/>
      </ns0:c>
      <ns0:c r="J92" s="226"/>
      <ns0:c r="K92" s="83" t="str">
        <ns0:f>IF(A92="","",IF(Products!I92&lt;&gt;"Ready","Fix Products",IF(COUNTA(C92:E92)&lt;&gt;COUNT(C92:E92),"Numbers only",IF(MIN(C92:E92)&lt;0,"No negatives",IF(AND(ISNUMBER(E92),N(C92)=0),"Add quantity sold",IF(Stock!X92&lt;&gt;"Ready","Fix Stock row","Ready"))))))</ns0:f>
      </ns0:c>
    </ns0:row>
    <ns0:row r="93" ht="15.75" customHeight="1">
      <ns0:c r="A93" s="83" t="str">
        <ns0:f>IF(Products!A93="","",Products!A93)</ns0:f>
      </ns0:c>
      <ns0:c r="B93" s="83" t="str">
        <ns0:f>IF(A93="","",Products!B93)</ns0:f>
      </ns0:c>
      <ns0:c r="C93" s="226"/>
      <ns0:c r="D93" s="227"/>
      <ns0:c r="E93" s="227"/>
      <ns0:c r="F93" s="85" t="str">
        <ns0:f>IF($K93&lt;&gt;"Ready","",IF(ISNUMBER(D93),D93,Products!D93))</ns0:f>
      </ns0:c>
      <ns0:c r="G93" s="85" t="str">
        <ns0:f t="shared" si="1"/>
      </ns0:c>
      <ns0:c r="H93" s="85" t="str">
        <ns0:f>IF($K93&lt;&gt;"Ready","",N(C93)*Stock!N93)</ns0:f>
      </ns0:c>
      <ns0:c r="I93" s="85" t="str">
        <ns0:f t="shared" si="2"/>
      </ns0:c>
      <ns0:c r="J93" s="226"/>
      <ns0:c r="K93" s="83" t="str">
        <ns0:f>IF(A93="","",IF(Products!I93&lt;&gt;"Ready","Fix Products",IF(COUNTA(C93:E93)&lt;&gt;COUNT(C93:E93),"Numbers only",IF(MIN(C93:E93)&lt;0,"No negatives",IF(AND(ISNUMBER(E93),N(C93)=0),"Add quantity sold",IF(Stock!X93&lt;&gt;"Ready","Fix Stock row","Ready"))))))</ns0:f>
      </ns0:c>
    </ns0:row>
    <ns0:row r="94" ht="15.75" customHeight="1">
      <ns0:c r="A94" s="83" t="str">
        <ns0:f>IF(Products!A94="","",Products!A94)</ns0:f>
      </ns0:c>
      <ns0:c r="B94" s="83" t="str">
        <ns0:f>IF(A94="","",Products!B94)</ns0:f>
      </ns0:c>
      <ns0:c r="C94" s="226"/>
      <ns0:c r="D94" s="227"/>
      <ns0:c r="E94" s="227"/>
      <ns0:c r="F94" s="85" t="str">
        <ns0:f>IF($K94&lt;&gt;"Ready","",IF(ISNUMBER(D94),D94,Products!D94))</ns0:f>
      </ns0:c>
      <ns0:c r="G94" s="85" t="str">
        <ns0:f t="shared" si="1"/>
      </ns0:c>
      <ns0:c r="H94" s="85" t="str">
        <ns0:f>IF($K94&lt;&gt;"Ready","",N(C94)*Stock!N94)</ns0:f>
      </ns0:c>
      <ns0:c r="I94" s="85" t="str">
        <ns0:f t="shared" si="2"/>
      </ns0:c>
      <ns0:c r="J94" s="226"/>
      <ns0:c r="K94" s="83" t="str">
        <ns0:f>IF(A94="","",IF(Products!I94&lt;&gt;"Ready","Fix Products",IF(COUNTA(C94:E94)&lt;&gt;COUNT(C94:E94),"Numbers only",IF(MIN(C94:E94)&lt;0,"No negatives",IF(AND(ISNUMBER(E94),N(C94)=0),"Add quantity sold",IF(Stock!X94&lt;&gt;"Ready","Fix Stock row","Ready"))))))</ns0:f>
      </ns0:c>
    </ns0:row>
    <ns0:row r="95" ht="15.75" customHeight="1">
      <ns0:c r="A95" s="83" t="str">
        <ns0:f>IF(Products!A95="","",Products!A95)</ns0:f>
      </ns0:c>
      <ns0:c r="B95" s="83" t="str">
        <ns0:f>IF(A95="","",Products!B95)</ns0:f>
      </ns0:c>
      <ns0:c r="C95" s="226"/>
      <ns0:c r="D95" s="227"/>
      <ns0:c r="E95" s="227"/>
      <ns0:c r="F95" s="85" t="str">
        <ns0:f>IF($K95&lt;&gt;"Ready","",IF(ISNUMBER(D95),D95,Products!D95))</ns0:f>
      </ns0:c>
      <ns0:c r="G95" s="85" t="str">
        <ns0:f t="shared" si="1"/>
      </ns0:c>
      <ns0:c r="H95" s="85" t="str">
        <ns0:f>IF($K95&lt;&gt;"Ready","",N(C95)*Stock!N95)</ns0:f>
      </ns0:c>
      <ns0:c r="I95" s="85" t="str">
        <ns0:f t="shared" si="2"/>
      </ns0:c>
      <ns0:c r="J95" s="226"/>
      <ns0:c r="K95" s="83" t="str">
        <ns0:f>IF(A95="","",IF(Products!I95&lt;&gt;"Ready","Fix Products",IF(COUNTA(C95:E95)&lt;&gt;COUNT(C95:E95),"Numbers only",IF(MIN(C95:E95)&lt;0,"No negatives",IF(AND(ISNUMBER(E95),N(C95)=0),"Add quantity sold",IF(Stock!X95&lt;&gt;"Ready","Fix Stock row","Ready"))))))</ns0:f>
      </ns0:c>
    </ns0:row>
    <ns0:row r="96" ht="15.75" customHeight="1">
      <ns0:c r="A96" s="83" t="str">
        <ns0:f>IF(Products!A96="","",Products!A96)</ns0:f>
      </ns0:c>
      <ns0:c r="B96" s="83" t="str">
        <ns0:f>IF(A96="","",Products!B96)</ns0:f>
      </ns0:c>
      <ns0:c r="C96" s="226"/>
      <ns0:c r="D96" s="227"/>
      <ns0:c r="E96" s="227"/>
      <ns0:c r="F96" s="85" t="str">
        <ns0:f>IF($K96&lt;&gt;"Ready","",IF(ISNUMBER(D96),D96,Products!D96))</ns0:f>
      </ns0:c>
      <ns0:c r="G96" s="85" t="str">
        <ns0:f t="shared" si="1"/>
      </ns0:c>
      <ns0:c r="H96" s="85" t="str">
        <ns0:f>IF($K96&lt;&gt;"Ready","",N(C96)*Stock!N96)</ns0:f>
      </ns0:c>
      <ns0:c r="I96" s="85" t="str">
        <ns0:f t="shared" si="2"/>
      </ns0:c>
      <ns0:c r="J96" s="226"/>
      <ns0:c r="K96" s="83" t="str">
        <ns0:f>IF(A96="","",IF(Products!I96&lt;&gt;"Ready","Fix Products",IF(COUNTA(C96:E96)&lt;&gt;COUNT(C96:E96),"Numbers only",IF(MIN(C96:E96)&lt;0,"No negatives",IF(AND(ISNUMBER(E96),N(C96)=0),"Add quantity sold",IF(Stock!X96&lt;&gt;"Ready","Fix Stock row","Ready"))))))</ns0:f>
      </ns0:c>
    </ns0:row>
    <ns0:row r="97" ht="15.75" customHeight="1">
      <ns0:c r="A97" s="83" t="str">
        <ns0:f>IF(Products!A97="","",Products!A97)</ns0:f>
      </ns0:c>
      <ns0:c r="B97" s="83" t="str">
        <ns0:f>IF(A97="","",Products!B97)</ns0:f>
      </ns0:c>
      <ns0:c r="C97" s="226"/>
      <ns0:c r="D97" s="227"/>
      <ns0:c r="E97" s="227"/>
      <ns0:c r="F97" s="85" t="str">
        <ns0:f>IF($K97&lt;&gt;"Ready","",IF(ISNUMBER(D97),D97,Products!D97))</ns0:f>
      </ns0:c>
      <ns0:c r="G97" s="85" t="str">
        <ns0:f t="shared" si="1"/>
      </ns0:c>
      <ns0:c r="H97" s="85" t="str">
        <ns0:f>IF($K97&lt;&gt;"Ready","",N(C97)*Stock!N97)</ns0:f>
      </ns0:c>
      <ns0:c r="I97" s="85" t="str">
        <ns0:f t="shared" si="2"/>
      </ns0:c>
      <ns0:c r="J97" s="226"/>
      <ns0:c r="K97" s="83" t="str">
        <ns0:f>IF(A97="","",IF(Products!I97&lt;&gt;"Ready","Fix Products",IF(COUNTA(C97:E97)&lt;&gt;COUNT(C97:E97),"Numbers only",IF(MIN(C97:E97)&lt;0,"No negatives",IF(AND(ISNUMBER(E97),N(C97)=0),"Add quantity sold",IF(Stock!X97&lt;&gt;"Ready","Fix Stock row","Ready"))))))</ns0:f>
      </ns0:c>
    </ns0:row>
    <ns0:row r="98" ht="15.75" customHeight="1">
      <ns0:c r="A98" s="83" t="str">
        <ns0:f>IF(Products!A98="","",Products!A98)</ns0:f>
      </ns0:c>
      <ns0:c r="B98" s="83" t="str">
        <ns0:f>IF(A98="","",Products!B98)</ns0:f>
      </ns0:c>
      <ns0:c r="C98" s="226"/>
      <ns0:c r="D98" s="227"/>
      <ns0:c r="E98" s="227"/>
      <ns0:c r="F98" s="85" t="str">
        <ns0:f>IF($K98&lt;&gt;"Ready","",IF(ISNUMBER(D98),D98,Products!D98))</ns0:f>
      </ns0:c>
      <ns0:c r="G98" s="85" t="str">
        <ns0:f t="shared" si="1"/>
      </ns0:c>
      <ns0:c r="H98" s="85" t="str">
        <ns0:f>IF($K98&lt;&gt;"Ready","",N(C98)*Stock!N98)</ns0:f>
      </ns0:c>
      <ns0:c r="I98" s="85" t="str">
        <ns0:f t="shared" si="2"/>
      </ns0:c>
      <ns0:c r="J98" s="226"/>
      <ns0:c r="K98" s="83" t="str">
        <ns0:f>IF(A98="","",IF(Products!I98&lt;&gt;"Ready","Fix Products",IF(COUNTA(C98:E98)&lt;&gt;COUNT(C98:E98),"Numbers only",IF(MIN(C98:E98)&lt;0,"No negatives",IF(AND(ISNUMBER(E98),N(C98)=0),"Add quantity sold",IF(Stock!X98&lt;&gt;"Ready","Fix Stock row","Ready"))))))</ns0:f>
      </ns0:c>
    </ns0:row>
    <ns0:row r="99" ht="15.75" customHeight="1">
      <ns0:c r="A99" s="83" t="str">
        <ns0:f>IF(Products!A99="","",Products!A99)</ns0:f>
      </ns0:c>
      <ns0:c r="B99" s="83" t="str">
        <ns0:f>IF(A99="","",Products!B99)</ns0:f>
      </ns0:c>
      <ns0:c r="C99" s="226"/>
      <ns0:c r="D99" s="227"/>
      <ns0:c r="E99" s="227"/>
      <ns0:c r="F99" s="85" t="str">
        <ns0:f>IF($K99&lt;&gt;"Ready","",IF(ISNUMBER(D99),D99,Products!D99))</ns0:f>
      </ns0:c>
      <ns0:c r="G99" s="85" t="str">
        <ns0:f t="shared" si="1"/>
      </ns0:c>
      <ns0:c r="H99" s="85" t="str">
        <ns0:f>IF($K99&lt;&gt;"Ready","",N(C99)*Stock!N99)</ns0:f>
      </ns0:c>
      <ns0:c r="I99" s="85" t="str">
        <ns0:f t="shared" si="2"/>
      </ns0:c>
      <ns0:c r="J99" s="226"/>
      <ns0:c r="K99" s="83" t="str">
        <ns0:f>IF(A99="","",IF(Products!I99&lt;&gt;"Ready","Fix Products",IF(COUNTA(C99:E99)&lt;&gt;COUNT(C99:E99),"Numbers only",IF(MIN(C99:E99)&lt;0,"No negatives",IF(AND(ISNUMBER(E99),N(C99)=0),"Add quantity sold",IF(Stock!X99&lt;&gt;"Ready","Fix Stock row","Ready"))))))</ns0:f>
      </ns0:c>
    </ns0:row>
    <ns0:row r="100" ht="15.75" customHeight="1">
      <ns0:c r="A100" s="83" t="str">
        <ns0:f>IF(Products!A100="","",Products!A100)</ns0:f>
      </ns0:c>
      <ns0:c r="B100" s="83" t="str">
        <ns0:f>IF(A100="","",Products!B100)</ns0:f>
      </ns0:c>
      <ns0:c r="C100" s="226"/>
      <ns0:c r="D100" s="227"/>
      <ns0:c r="E100" s="227"/>
      <ns0:c r="F100" s="85" t="str">
        <ns0:f>IF($K100&lt;&gt;"Ready","",IF(ISNUMBER(D100),D100,Products!D100))</ns0:f>
      </ns0:c>
      <ns0:c r="G100" s="85" t="str">
        <ns0:f t="shared" si="1"/>
      </ns0:c>
      <ns0:c r="H100" s="85" t="str">
        <ns0:f>IF($K100&lt;&gt;"Ready","",N(C100)*Stock!N100)</ns0:f>
      </ns0:c>
      <ns0:c r="I100" s="85" t="str">
        <ns0:f t="shared" si="2"/>
      </ns0:c>
      <ns0:c r="J100" s="226"/>
      <ns0:c r="K100" s="83" t="str">
        <ns0:f>IF(A100="","",IF(Products!I100&lt;&gt;"Ready","Fix Products",IF(COUNTA(C100:E100)&lt;&gt;COUNT(C100:E100),"Numbers only",IF(MIN(C100:E100)&lt;0,"No negatives",IF(AND(ISNUMBER(E100),N(C100)=0),"Add quantity sold",IF(Stock!X100&lt;&gt;"Ready","Fix Stock row","Ready"))))))</ns0:f>
      </ns0:c>
    </ns0:row>
    <ns0:row r="101" ht="15.75" customHeight="1">
      <ns0:c r="A101" s="83" t="str">
        <ns0:f>IF(Products!A101="","",Products!A101)</ns0:f>
      </ns0:c>
      <ns0:c r="B101" s="83" t="str">
        <ns0:f>IF(A101="","",Products!B101)</ns0:f>
      </ns0:c>
      <ns0:c r="C101" s="226"/>
      <ns0:c r="D101" s="227"/>
      <ns0:c r="E101" s="227"/>
      <ns0:c r="F101" s="85" t="str">
        <ns0:f>IF($K101&lt;&gt;"Ready","",IF(ISNUMBER(D101),D101,Products!D101))</ns0:f>
      </ns0:c>
      <ns0:c r="G101" s="85" t="str">
        <ns0:f t="shared" si="1"/>
      </ns0:c>
      <ns0:c r="H101" s="85" t="str">
        <ns0:f>IF($K101&lt;&gt;"Ready","",N(C101)*Stock!N101)</ns0:f>
      </ns0:c>
      <ns0:c r="I101" s="85" t="str">
        <ns0:f t="shared" si="2"/>
      </ns0:c>
      <ns0:c r="J101" s="226"/>
      <ns0:c r="K101" s="83" t="str">
        <ns0:f>IF(A101="","",IF(Products!I101&lt;&gt;"Ready","Fix Products",IF(COUNTA(C101:E101)&lt;&gt;COUNT(C101:E101),"Numbers only",IF(MIN(C101:E101)&lt;0,"No negatives",IF(AND(ISNUMBER(E101),N(C101)=0),"Add quantity sold",IF(Stock!X101&lt;&gt;"Ready","Fix Stock row","Ready"))))))</ns0:f>
      </ns0:c>
    </ns0:row>
    <ns0:row r="102" ht="15.75" customHeight="1">
      <ns0:c r="A102" s="83" t="str">
        <ns0:f>IF(Products!A102="","",Products!A102)</ns0:f>
      </ns0:c>
      <ns0:c r="B102" s="83" t="str">
        <ns0:f>IF(A102="","",Products!B102)</ns0:f>
      </ns0:c>
      <ns0:c r="C102" s="226"/>
      <ns0:c r="D102" s="227"/>
      <ns0:c r="E102" s="227"/>
      <ns0:c r="F102" s="85" t="str">
        <ns0:f>IF($K102&lt;&gt;"Ready","",IF(ISNUMBER(D102),D102,Products!D102))</ns0:f>
      </ns0:c>
      <ns0:c r="G102" s="85" t="str">
        <ns0:f t="shared" si="1"/>
      </ns0:c>
      <ns0:c r="H102" s="85" t="str">
        <ns0:f>IF($K102&lt;&gt;"Ready","",N(C102)*Stock!N102)</ns0:f>
      </ns0:c>
      <ns0:c r="I102" s="85" t="str">
        <ns0:f t="shared" si="2"/>
      </ns0:c>
      <ns0:c r="J102" s="226"/>
      <ns0:c r="K102" s="83" t="str">
        <ns0:f>IF(A102="","",IF(Products!I102&lt;&gt;"Ready","Fix Products",IF(COUNTA(C102:E102)&lt;&gt;COUNT(C102:E102),"Numbers only",IF(MIN(C102:E102)&lt;0,"No negatives",IF(AND(ISNUMBER(E102),N(C102)=0),"Add quantity sold",IF(Stock!X102&lt;&gt;"Ready","Fix Stock row","Ready"))))))</ns0:f>
      </ns0:c>
    </ns0:row>
    <ns0:row r="103" ht="15.75" customHeight="1">
      <ns0:c r="A103" s="83" t="str">
        <ns0:f>IF(Products!A103="","",Products!A103)</ns0:f>
      </ns0:c>
      <ns0:c r="B103" s="83" t="str">
        <ns0:f>IF(A103="","",Products!B103)</ns0:f>
      </ns0:c>
      <ns0:c r="C103" s="226"/>
      <ns0:c r="D103" s="227"/>
      <ns0:c r="E103" s="227"/>
      <ns0:c r="F103" s="85" t="str">
        <ns0:f>IF($K103&lt;&gt;"Ready","",IF(ISNUMBER(D103),D103,Products!D103))</ns0:f>
      </ns0:c>
      <ns0:c r="G103" s="85" t="str">
        <ns0:f t="shared" si="1"/>
      </ns0:c>
      <ns0:c r="H103" s="85" t="str">
        <ns0:f>IF($K103&lt;&gt;"Ready","",N(C103)*Stock!N103)</ns0:f>
      </ns0:c>
      <ns0:c r="I103" s="85" t="str">
        <ns0:f t="shared" si="2"/>
      </ns0:c>
      <ns0:c r="J103" s="226"/>
      <ns0:c r="K103" s="83" t="str">
        <ns0:f>IF(A103="","",IF(Products!I103&lt;&gt;"Ready","Fix Products",IF(COUNTA(C103:E103)&lt;&gt;COUNT(C103:E103),"Numbers only",IF(MIN(C103:E103)&lt;0,"No negatives",IF(AND(ISNUMBER(E103),N(C103)=0),"Add quantity sold",IF(Stock!X103&lt;&gt;"Ready","Fix Stock row","Ready"))))))</ns0:f>
      </ns0:c>
    </ns0:row>
    <ns0:row r="104" ht="15.75" customHeight="1">
      <ns0:c r="A104" s="83" t="str">
        <ns0:f>IF(Products!A104="","",Products!A104)</ns0:f>
      </ns0:c>
      <ns0:c r="B104" s="83" t="str">
        <ns0:f>IF(A104="","",Products!B104)</ns0:f>
      </ns0:c>
      <ns0:c r="C104" s="226"/>
      <ns0:c r="D104" s="227"/>
      <ns0:c r="E104" s="227"/>
      <ns0:c r="F104" s="85" t="str">
        <ns0:f>IF($K104&lt;&gt;"Ready","",IF(ISNUMBER(D104),D104,Products!D104))</ns0:f>
      </ns0:c>
      <ns0:c r="G104" s="85" t="str">
        <ns0:f t="shared" si="1"/>
      </ns0:c>
      <ns0:c r="H104" s="85" t="str">
        <ns0:f>IF($K104&lt;&gt;"Ready","",N(C104)*Stock!N104)</ns0:f>
      </ns0:c>
      <ns0:c r="I104" s="85" t="str">
        <ns0:f t="shared" si="2"/>
      </ns0:c>
      <ns0:c r="J104" s="226"/>
      <ns0:c r="K104" s="83" t="str">
        <ns0:f>IF(A104="","",IF(Products!I104&lt;&gt;"Ready","Fix Products",IF(COUNTA(C104:E104)&lt;&gt;COUNT(C104:E104),"Numbers only",IF(MIN(C104:E104)&lt;0,"No negatives",IF(AND(ISNUMBER(E104),N(C104)=0),"Add quantity sold",IF(Stock!X104&lt;&gt;"Ready","Fix Stock row","Ready"))))))</ns0:f>
      </ns0:c>
    </ns0:row>
    <ns0:row r="105" ht="15.75" customHeight="1">
      <ns0:c r="A105" s="83" t="str">
        <ns0:f>IF(Products!A105="","",Products!A105)</ns0:f>
      </ns0:c>
      <ns0:c r="B105" s="83" t="str">
        <ns0:f>IF(A105="","",Products!B105)</ns0:f>
      </ns0:c>
      <ns0:c r="C105" s="226"/>
      <ns0:c r="D105" s="227"/>
      <ns0:c r="E105" s="227"/>
      <ns0:c r="F105" s="85" t="str">
        <ns0:f>IF($K105&lt;&gt;"Ready","",IF(ISNUMBER(D105),D105,Products!D105))</ns0:f>
      </ns0:c>
      <ns0:c r="G105" s="85" t="str">
        <ns0:f t="shared" si="1"/>
      </ns0:c>
      <ns0:c r="H105" s="85" t="str">
        <ns0:f>IF($K105&lt;&gt;"Ready","",N(C105)*Stock!N105)</ns0:f>
      </ns0:c>
      <ns0:c r="I105" s="85" t="str">
        <ns0:f t="shared" si="2"/>
      </ns0:c>
      <ns0:c r="J105" s="226"/>
      <ns0:c r="K105" s="83" t="str">
        <ns0:f>IF(A105="","",IF(Products!I105&lt;&gt;"Ready","Fix Products",IF(COUNTA(C105:E105)&lt;&gt;COUNT(C105:E105),"Numbers only",IF(MIN(C105:E105)&lt;0,"No negatives",IF(AND(ISNUMBER(E105),N(C105)=0),"Add quantity sold",IF(Stock!X105&lt;&gt;"Ready","Fix Stock row","Ready"))))))</ns0:f>
      </ns0:c>
    </ns0:row>
    <ns0:row r="106" ht="15.75" customHeight="1">
      <ns0:c r="A106" s="83" t="str">
        <ns0:f>IF(Products!A106="","",Products!A106)</ns0:f>
      </ns0:c>
      <ns0:c r="B106" s="83" t="str">
        <ns0:f>IF(A106="","",Products!B106)</ns0:f>
      </ns0:c>
      <ns0:c r="C106" s="226"/>
      <ns0:c r="D106" s="227"/>
      <ns0:c r="E106" s="227"/>
      <ns0:c r="F106" s="85" t="str">
        <ns0:f>IF($K106&lt;&gt;"Ready","",IF(ISNUMBER(D106),D106,Products!D106))</ns0:f>
      </ns0:c>
      <ns0:c r="G106" s="85" t="str">
        <ns0:f t="shared" si="1"/>
      </ns0:c>
      <ns0:c r="H106" s="85" t="str">
        <ns0:f>IF($K106&lt;&gt;"Ready","",N(C106)*Stock!N106)</ns0:f>
      </ns0:c>
      <ns0:c r="I106" s="85" t="str">
        <ns0:f t="shared" si="2"/>
      </ns0:c>
      <ns0:c r="J106" s="226"/>
      <ns0:c r="K106" s="83" t="str">
        <ns0:f>IF(A106="","",IF(Products!I106&lt;&gt;"Ready","Fix Products",IF(COUNTA(C106:E106)&lt;&gt;COUNT(C106:E106),"Numbers only",IF(MIN(C106:E106)&lt;0,"No negatives",IF(AND(ISNUMBER(E106),N(C106)=0),"Add quantity sold",IF(Stock!X106&lt;&gt;"Ready","Fix Stock row","Ready"))))))</ns0:f>
      </ns0:c>
    </ns0:row>
    <ns0:row r="107" ht="15.75" customHeight="1">
      <ns0:c r="A107" s="83" t="str">
        <ns0:f>IF(Products!A107="","",Products!A107)</ns0:f>
      </ns0:c>
      <ns0:c r="B107" s="83" t="str">
        <ns0:f>IF(A107="","",Products!B107)</ns0:f>
      </ns0:c>
      <ns0:c r="C107" s="226"/>
      <ns0:c r="D107" s="227"/>
      <ns0:c r="E107" s="227"/>
      <ns0:c r="F107" s="85" t="str">
        <ns0:f>IF($K107&lt;&gt;"Ready","",IF(ISNUMBER(D107),D107,Products!D107))</ns0:f>
      </ns0:c>
      <ns0:c r="G107" s="85" t="str">
        <ns0:f t="shared" si="1"/>
      </ns0:c>
      <ns0:c r="H107" s="85" t="str">
        <ns0:f>IF($K107&lt;&gt;"Ready","",N(C107)*Stock!N107)</ns0:f>
      </ns0:c>
      <ns0:c r="I107" s="85" t="str">
        <ns0:f t="shared" si="2"/>
      </ns0:c>
      <ns0:c r="J107" s="226"/>
      <ns0:c r="K107" s="83" t="str">
        <ns0:f>IF(A107="","",IF(Products!I107&lt;&gt;"Ready","Fix Products",IF(COUNTA(C107:E107)&lt;&gt;COUNT(C107:E107),"Numbers only",IF(MIN(C107:E107)&lt;0,"No negatives",IF(AND(ISNUMBER(E107),N(C107)=0),"Add quantity sold",IF(Stock!X107&lt;&gt;"Ready","Fix Stock row","Ready"))))))</ns0:f>
      </ns0:c>
    </ns0:row>
    <ns0:row r="108" ht="15.75" customHeight="1">
      <ns0:c r="A108" s="83" t="str">
        <ns0:f>IF(Products!A108="","",Products!A108)</ns0:f>
      </ns0:c>
      <ns0:c r="B108" s="83" t="str">
        <ns0:f>IF(A108="","",Products!B108)</ns0:f>
      </ns0:c>
      <ns0:c r="C108" s="226"/>
      <ns0:c r="D108" s="227"/>
      <ns0:c r="E108" s="227"/>
      <ns0:c r="F108" s="85" t="str">
        <ns0:f>IF($K108&lt;&gt;"Ready","",IF(ISNUMBER(D108),D108,Products!D108))</ns0:f>
      </ns0:c>
      <ns0:c r="G108" s="85" t="str">
        <ns0:f t="shared" si="1"/>
      </ns0:c>
      <ns0:c r="H108" s="85" t="str">
        <ns0:f>IF($K108&lt;&gt;"Ready","",N(C108)*Stock!N108)</ns0:f>
      </ns0:c>
      <ns0:c r="I108" s="85" t="str">
        <ns0:f t="shared" si="2"/>
      </ns0:c>
      <ns0:c r="J108" s="226"/>
      <ns0:c r="K108" s="83" t="str">
        <ns0:f>IF(A108="","",IF(Products!I108&lt;&gt;"Ready","Fix Products",IF(COUNTA(C108:E108)&lt;&gt;COUNT(C108:E108),"Numbers only",IF(MIN(C108:E108)&lt;0,"No negatives",IF(AND(ISNUMBER(E108),N(C108)=0),"Add quantity sold",IF(Stock!X108&lt;&gt;"Ready","Fix Stock row","Ready"))))))</ns0:f>
      </ns0:c>
    </ns0:row>
    <ns0:row r="109" ht="15.75" customHeight="1">
      <ns0:c r="A109" s="83" t="str">
        <ns0:f>IF(Products!A109="","",Products!A109)</ns0:f>
      </ns0:c>
      <ns0:c r="B109" s="83" t="str">
        <ns0:f>IF(A109="","",Products!B109)</ns0:f>
      </ns0:c>
      <ns0:c r="C109" s="226"/>
      <ns0:c r="D109" s="227"/>
      <ns0:c r="E109" s="227"/>
      <ns0:c r="F109" s="85" t="str">
        <ns0:f>IF($K109&lt;&gt;"Ready","",IF(ISNUMBER(D109),D109,Products!D109))</ns0:f>
      </ns0:c>
      <ns0:c r="G109" s="85" t="str">
        <ns0:f t="shared" si="1"/>
      </ns0:c>
      <ns0:c r="H109" s="85" t="str">
        <ns0:f>IF($K109&lt;&gt;"Ready","",N(C109)*Stock!N109)</ns0:f>
      </ns0:c>
      <ns0:c r="I109" s="85" t="str">
        <ns0:f t="shared" si="2"/>
      </ns0:c>
      <ns0:c r="J109" s="226"/>
      <ns0:c r="K109" s="83" t="str">
        <ns0:f>IF(A109="","",IF(Products!I109&lt;&gt;"Ready","Fix Products",IF(COUNTA(C109:E109)&lt;&gt;COUNT(C109:E109),"Numbers only",IF(MIN(C109:E109)&lt;0,"No negatives",IF(AND(ISNUMBER(E109),N(C109)=0),"Add quantity sold",IF(Stock!X109&lt;&gt;"Ready","Fix Stock row","Ready"))))))</ns0:f>
      </ns0:c>
    </ns0:row>
    <ns0:row r="110" ht="15.75" customHeight="1">
      <ns0:c r="A110" s="83" t="str">
        <ns0:f>IF(Products!A110="","",Products!A110)</ns0:f>
      </ns0:c>
      <ns0:c r="B110" s="83" t="str">
        <ns0:f>IF(A110="","",Products!B110)</ns0:f>
      </ns0:c>
      <ns0:c r="C110" s="226"/>
      <ns0:c r="D110" s="227"/>
      <ns0:c r="E110" s="227"/>
      <ns0:c r="F110" s="85" t="str">
        <ns0:f>IF($K110&lt;&gt;"Ready","",IF(ISNUMBER(D110),D110,Products!D110))</ns0:f>
      </ns0:c>
      <ns0:c r="G110" s="85" t="str">
        <ns0:f t="shared" si="1"/>
      </ns0:c>
      <ns0:c r="H110" s="85" t="str">
        <ns0:f>IF($K110&lt;&gt;"Ready","",N(C110)*Stock!N110)</ns0:f>
      </ns0:c>
      <ns0:c r="I110" s="85" t="str">
        <ns0:f t="shared" si="2"/>
      </ns0:c>
      <ns0:c r="J110" s="226"/>
      <ns0:c r="K110" s="83" t="str">
        <ns0:f>IF(A110="","",IF(Products!I110&lt;&gt;"Ready","Fix Products",IF(COUNTA(C110:E110)&lt;&gt;COUNT(C110:E110),"Numbers only",IF(MIN(C110:E110)&lt;0,"No negatives",IF(AND(ISNUMBER(E110),N(C110)=0),"Add quantity sold",IF(Stock!X110&lt;&gt;"Ready","Fix Stock row","Ready"))))))</ns0:f>
      </ns0:c>
    </ns0:row>
    <ns0:row r="111" ht="15.75" customHeight="1">
      <ns0:c r="A111" s="83" t="str">
        <ns0:f>IF(Products!A111="","",Products!A111)</ns0:f>
      </ns0:c>
      <ns0:c r="B111" s="83" t="str">
        <ns0:f>IF(A111="","",Products!B111)</ns0:f>
      </ns0:c>
      <ns0:c r="C111" s="226"/>
      <ns0:c r="D111" s="227"/>
      <ns0:c r="E111" s="227"/>
      <ns0:c r="F111" s="85" t="str">
        <ns0:f>IF($K111&lt;&gt;"Ready","",IF(ISNUMBER(D111),D111,Products!D111))</ns0:f>
      </ns0:c>
      <ns0:c r="G111" s="85" t="str">
        <ns0:f t="shared" si="1"/>
      </ns0:c>
      <ns0:c r="H111" s="85" t="str">
        <ns0:f>IF($K111&lt;&gt;"Ready","",N(C111)*Stock!N111)</ns0:f>
      </ns0:c>
      <ns0:c r="I111" s="85" t="str">
        <ns0:f t="shared" si="2"/>
      </ns0:c>
      <ns0:c r="J111" s="226"/>
      <ns0:c r="K111" s="83" t="str">
        <ns0:f>IF(A111="","",IF(Products!I111&lt;&gt;"Ready","Fix Products",IF(COUNTA(C111:E111)&lt;&gt;COUNT(C111:E111),"Numbers only",IF(MIN(C111:E111)&lt;0,"No negatives",IF(AND(ISNUMBER(E111),N(C111)=0),"Add quantity sold",IF(Stock!X111&lt;&gt;"Ready","Fix Stock row","Ready"))))))</ns0:f>
      </ns0:c>
    </ns0:row>
    <ns0:row r="112" ht="15.75" customHeight="1">
      <ns0:c r="A112" s="83" t="str">
        <ns0:f>IF(Products!A112="","",Products!A112)</ns0:f>
      </ns0:c>
      <ns0:c r="B112" s="83" t="str">
        <ns0:f>IF(A112="","",Products!B112)</ns0:f>
      </ns0:c>
      <ns0:c r="C112" s="226"/>
      <ns0:c r="D112" s="227"/>
      <ns0:c r="E112" s="227"/>
      <ns0:c r="F112" s="85" t="str">
        <ns0:f>IF($K112&lt;&gt;"Ready","",IF(ISNUMBER(D112),D112,Products!D112))</ns0:f>
      </ns0:c>
      <ns0:c r="G112" s="85" t="str">
        <ns0:f t="shared" si="1"/>
      </ns0:c>
      <ns0:c r="H112" s="85" t="str">
        <ns0:f>IF($K112&lt;&gt;"Ready","",N(C112)*Stock!N112)</ns0:f>
      </ns0:c>
      <ns0:c r="I112" s="85" t="str">
        <ns0:f t="shared" si="2"/>
      </ns0:c>
      <ns0:c r="J112" s="226"/>
      <ns0:c r="K112" s="83" t="str">
        <ns0:f>IF(A112="","",IF(Products!I112&lt;&gt;"Ready","Fix Products",IF(COUNTA(C112:E112)&lt;&gt;COUNT(C112:E112),"Numbers only",IF(MIN(C112:E112)&lt;0,"No negatives",IF(AND(ISNUMBER(E112),N(C112)=0),"Add quantity sold",IF(Stock!X112&lt;&gt;"Ready","Fix Stock row","Ready"))))))</ns0:f>
      </ns0:c>
    </ns0:row>
    <ns0:row r="113" ht="15.75" customHeight="1">
      <ns0:c r="A113" s="83" t="str">
        <ns0:f>IF(Products!A113="","",Products!A113)</ns0:f>
      </ns0:c>
      <ns0:c r="B113" s="83" t="str">
        <ns0:f>IF(A113="","",Products!B113)</ns0:f>
      </ns0:c>
      <ns0:c r="C113" s="226"/>
      <ns0:c r="D113" s="227"/>
      <ns0:c r="E113" s="227"/>
      <ns0:c r="F113" s="85" t="str">
        <ns0:f>IF($K113&lt;&gt;"Ready","",IF(ISNUMBER(D113),D113,Products!D113))</ns0:f>
      </ns0:c>
      <ns0:c r="G113" s="85" t="str">
        <ns0:f t="shared" si="1"/>
      </ns0:c>
      <ns0:c r="H113" s="85" t="str">
        <ns0:f>IF($K113&lt;&gt;"Ready","",N(C113)*Stock!N113)</ns0:f>
      </ns0:c>
      <ns0:c r="I113" s="85" t="str">
        <ns0:f t="shared" si="2"/>
      </ns0:c>
      <ns0:c r="J113" s="226"/>
      <ns0:c r="K113" s="83" t="str">
        <ns0:f>IF(A113="","",IF(Products!I113&lt;&gt;"Ready","Fix Products",IF(COUNTA(C113:E113)&lt;&gt;COUNT(C113:E113),"Numbers only",IF(MIN(C113:E113)&lt;0,"No negatives",IF(AND(ISNUMBER(E113),N(C113)=0),"Add quantity sold",IF(Stock!X113&lt;&gt;"Ready","Fix Stock row","Ready"))))))</ns0:f>
      </ns0:c>
    </ns0:row>
    <ns0:row r="114" ht="15.75" customHeight="1">
      <ns0:c r="A114" s="83" t="str">
        <ns0:f>IF(Products!A114="","",Products!A114)</ns0:f>
      </ns0:c>
      <ns0:c r="B114" s="83" t="str">
        <ns0:f>IF(A114="","",Products!B114)</ns0:f>
      </ns0:c>
      <ns0:c r="C114" s="226"/>
      <ns0:c r="D114" s="227"/>
      <ns0:c r="E114" s="227"/>
      <ns0:c r="F114" s="85" t="str">
        <ns0:f>IF($K114&lt;&gt;"Ready","",IF(ISNUMBER(D114),D114,Products!D114))</ns0:f>
      </ns0:c>
      <ns0:c r="G114" s="85" t="str">
        <ns0:f t="shared" si="1"/>
      </ns0:c>
      <ns0:c r="H114" s="85" t="str">
        <ns0:f>IF($K114&lt;&gt;"Ready","",N(C114)*Stock!N114)</ns0:f>
      </ns0:c>
      <ns0:c r="I114" s="85" t="str">
        <ns0:f t="shared" si="2"/>
      </ns0:c>
      <ns0:c r="J114" s="226"/>
      <ns0:c r="K114" s="83" t="str">
        <ns0:f>IF(A114="","",IF(Products!I114&lt;&gt;"Ready","Fix Products",IF(COUNTA(C114:E114)&lt;&gt;COUNT(C114:E114),"Numbers only",IF(MIN(C114:E114)&lt;0,"No negatives",IF(AND(ISNUMBER(E114),N(C114)=0),"Add quantity sold",IF(Stock!X114&lt;&gt;"Ready","Fix Stock row","Ready"))))))</ns0:f>
      </ns0:c>
    </ns0:row>
    <ns0:row r="115" ht="15.75" customHeight="1">
      <ns0:c r="A115" s="83" t="str">
        <ns0:f>IF(Products!A115="","",Products!A115)</ns0:f>
      </ns0:c>
      <ns0:c r="B115" s="83" t="str">
        <ns0:f>IF(A115="","",Products!B115)</ns0:f>
      </ns0:c>
      <ns0:c r="C115" s="226"/>
      <ns0:c r="D115" s="227"/>
      <ns0:c r="E115" s="227"/>
      <ns0:c r="F115" s="85" t="str">
        <ns0:f>IF($K115&lt;&gt;"Ready","",IF(ISNUMBER(D115),D115,Products!D115))</ns0:f>
      </ns0:c>
      <ns0:c r="G115" s="85" t="str">
        <ns0:f t="shared" si="1"/>
      </ns0:c>
      <ns0:c r="H115" s="85" t="str">
        <ns0:f>IF($K115&lt;&gt;"Ready","",N(C115)*Stock!N115)</ns0:f>
      </ns0:c>
      <ns0:c r="I115" s="85" t="str">
        <ns0:f t="shared" si="2"/>
      </ns0:c>
      <ns0:c r="J115" s="226"/>
      <ns0:c r="K115" s="83" t="str">
        <ns0:f>IF(A115="","",IF(Products!I115&lt;&gt;"Ready","Fix Products",IF(COUNTA(C115:E115)&lt;&gt;COUNT(C115:E115),"Numbers only",IF(MIN(C115:E115)&lt;0,"No negatives",IF(AND(ISNUMBER(E115),N(C115)=0),"Add quantity sold",IF(Stock!X115&lt;&gt;"Ready","Fix Stock row","Ready"))))))</ns0:f>
      </ns0:c>
    </ns0:row>
    <ns0:row r="116" ht="15.75" customHeight="1">
      <ns0:c r="A116" s="83" t="str">
        <ns0:f>IF(Products!A116="","",Products!A116)</ns0:f>
      </ns0:c>
      <ns0:c r="B116" s="83" t="str">
        <ns0:f>IF(A116="","",Products!B116)</ns0:f>
      </ns0:c>
      <ns0:c r="C116" s="226"/>
      <ns0:c r="D116" s="227"/>
      <ns0:c r="E116" s="227"/>
      <ns0:c r="F116" s="85" t="str">
        <ns0:f>IF($K116&lt;&gt;"Ready","",IF(ISNUMBER(D116),D116,Products!D116))</ns0:f>
      </ns0:c>
      <ns0:c r="G116" s="85" t="str">
        <ns0:f t="shared" si="1"/>
      </ns0:c>
      <ns0:c r="H116" s="85" t="str">
        <ns0:f>IF($K116&lt;&gt;"Ready","",N(C116)*Stock!N116)</ns0:f>
      </ns0:c>
      <ns0:c r="I116" s="85" t="str">
        <ns0:f t="shared" si="2"/>
      </ns0:c>
      <ns0:c r="J116" s="226"/>
      <ns0:c r="K116" s="83" t="str">
        <ns0:f>IF(A116="","",IF(Products!I116&lt;&gt;"Ready","Fix Products",IF(COUNTA(C116:E116)&lt;&gt;COUNT(C116:E116),"Numbers only",IF(MIN(C116:E116)&lt;0,"No negatives",IF(AND(ISNUMBER(E116),N(C116)=0),"Add quantity sold",IF(Stock!X116&lt;&gt;"Ready","Fix Stock row","Ready"))))))</ns0:f>
      </ns0:c>
    </ns0:row>
    <ns0:row r="117" ht="15.75" customHeight="1">
      <ns0:c r="A117" s="83" t="str">
        <ns0:f>IF(Products!A117="","",Products!A117)</ns0:f>
      </ns0:c>
      <ns0:c r="B117" s="83" t="str">
        <ns0:f>IF(A117="","",Products!B117)</ns0:f>
      </ns0:c>
      <ns0:c r="C117" s="226"/>
      <ns0:c r="D117" s="227"/>
      <ns0:c r="E117" s="227"/>
      <ns0:c r="F117" s="85" t="str">
        <ns0:f>IF($K117&lt;&gt;"Ready","",IF(ISNUMBER(D117),D117,Products!D117))</ns0:f>
      </ns0:c>
      <ns0:c r="G117" s="85" t="str">
        <ns0:f t="shared" si="1"/>
      </ns0:c>
      <ns0:c r="H117" s="85" t="str">
        <ns0:f>IF($K117&lt;&gt;"Ready","",N(C117)*Stock!N117)</ns0:f>
      </ns0:c>
      <ns0:c r="I117" s="85" t="str">
        <ns0:f t="shared" si="2"/>
      </ns0:c>
      <ns0:c r="J117" s="226"/>
      <ns0:c r="K117" s="83" t="str">
        <ns0:f>IF(A117="","",IF(Products!I117&lt;&gt;"Ready","Fix Products",IF(COUNTA(C117:E117)&lt;&gt;COUNT(C117:E117),"Numbers only",IF(MIN(C117:E117)&lt;0,"No negatives",IF(AND(ISNUMBER(E117),N(C117)=0),"Add quantity sold",IF(Stock!X117&lt;&gt;"Ready","Fix Stock row","Ready"))))))</ns0:f>
      </ns0:c>
    </ns0:row>
    <ns0:row r="118" ht="15.75" customHeight="1">
      <ns0:c r="A118" s="83" t="str">
        <ns0:f>IF(Products!A118="","",Products!A118)</ns0:f>
      </ns0:c>
      <ns0:c r="B118" s="83" t="str">
        <ns0:f>IF(A118="","",Products!B118)</ns0:f>
      </ns0:c>
      <ns0:c r="C118" s="226"/>
      <ns0:c r="D118" s="227"/>
      <ns0:c r="E118" s="227"/>
      <ns0:c r="F118" s="85" t="str">
        <ns0:f>IF($K118&lt;&gt;"Ready","",IF(ISNUMBER(D118),D118,Products!D118))</ns0:f>
      </ns0:c>
      <ns0:c r="G118" s="85" t="str">
        <ns0:f t="shared" si="1"/>
      </ns0:c>
      <ns0:c r="H118" s="85" t="str">
        <ns0:f>IF($K118&lt;&gt;"Ready","",N(C118)*Stock!N118)</ns0:f>
      </ns0:c>
      <ns0:c r="I118" s="85" t="str">
        <ns0:f t="shared" si="2"/>
      </ns0:c>
      <ns0:c r="J118" s="226"/>
      <ns0:c r="K118" s="83" t="str">
        <ns0:f>IF(A118="","",IF(Products!I118&lt;&gt;"Ready","Fix Products",IF(COUNTA(C118:E118)&lt;&gt;COUNT(C118:E118),"Numbers only",IF(MIN(C118:E118)&lt;0,"No negatives",IF(AND(ISNUMBER(E118),N(C118)=0),"Add quantity sold",IF(Stock!X118&lt;&gt;"Ready","Fix Stock row","Ready"))))))</ns0:f>
      </ns0:c>
    </ns0:row>
    <ns0:row r="119" ht="15.75" customHeight="1">
      <ns0:c r="A119" s="83" t="str">
        <ns0:f>IF(Products!A119="","",Products!A119)</ns0:f>
      </ns0:c>
      <ns0:c r="B119" s="83" t="str">
        <ns0:f>IF(A119="","",Products!B119)</ns0:f>
      </ns0:c>
      <ns0:c r="C119" s="226"/>
      <ns0:c r="D119" s="227"/>
      <ns0:c r="E119" s="227"/>
      <ns0:c r="F119" s="85" t="str">
        <ns0:f>IF($K119&lt;&gt;"Ready","",IF(ISNUMBER(D119),D119,Products!D119))</ns0:f>
      </ns0:c>
      <ns0:c r="G119" s="85" t="str">
        <ns0:f t="shared" si="1"/>
      </ns0:c>
      <ns0:c r="H119" s="85" t="str">
        <ns0:f>IF($K119&lt;&gt;"Ready","",N(C119)*Stock!N119)</ns0:f>
      </ns0:c>
      <ns0:c r="I119" s="85" t="str">
        <ns0:f t="shared" si="2"/>
      </ns0:c>
      <ns0:c r="J119" s="226"/>
      <ns0:c r="K119" s="83" t="str">
        <ns0:f>IF(A119="","",IF(Products!I119&lt;&gt;"Ready","Fix Products",IF(COUNTA(C119:E119)&lt;&gt;COUNT(C119:E119),"Numbers only",IF(MIN(C119:E119)&lt;0,"No negatives",IF(AND(ISNUMBER(E119),N(C119)=0),"Add quantity sold",IF(Stock!X119&lt;&gt;"Ready","Fix Stock row","Ready"))))))</ns0:f>
      </ns0:c>
    </ns0:row>
    <ns0:row r="120" ht="15.75" customHeight="1">
      <ns0:c r="A120" s="83" t="str">
        <ns0:f>IF(Products!A120="","",Products!A120)</ns0:f>
      </ns0:c>
      <ns0:c r="B120" s="83" t="str">
        <ns0:f>IF(A120="","",Products!B120)</ns0:f>
      </ns0:c>
      <ns0:c r="C120" s="226"/>
      <ns0:c r="D120" s="227"/>
      <ns0:c r="E120" s="227"/>
      <ns0:c r="F120" s="85" t="str">
        <ns0:f>IF($K120&lt;&gt;"Ready","",IF(ISNUMBER(D120),D120,Products!D120))</ns0:f>
      </ns0:c>
      <ns0:c r="G120" s="85" t="str">
        <ns0:f t="shared" si="1"/>
      </ns0:c>
      <ns0:c r="H120" s="85" t="str">
        <ns0:f>IF($K120&lt;&gt;"Ready","",N(C120)*Stock!N120)</ns0:f>
      </ns0:c>
      <ns0:c r="I120" s="85" t="str">
        <ns0:f t="shared" si="2"/>
      </ns0:c>
      <ns0:c r="J120" s="226"/>
      <ns0:c r="K120" s="83" t="str">
        <ns0:f>IF(A120="","",IF(Products!I120&lt;&gt;"Ready","Fix Products",IF(COUNTA(C120:E120)&lt;&gt;COUNT(C120:E120),"Numbers only",IF(MIN(C120:E120)&lt;0,"No negatives",IF(AND(ISNUMBER(E120),N(C120)=0),"Add quantity sold",IF(Stock!X120&lt;&gt;"Ready","Fix Stock row","Ready"))))))</ns0:f>
      </ns0:c>
    </ns0:row>
    <ns0:row r="121" ht="15.75" customHeight="1">
      <ns0:c r="A121" s="83" t="str">
        <ns0:f>IF(Products!A121="","",Products!A121)</ns0:f>
      </ns0:c>
      <ns0:c r="B121" s="83" t="str">
        <ns0:f>IF(A121="","",Products!B121)</ns0:f>
      </ns0:c>
      <ns0:c r="C121" s="226"/>
      <ns0:c r="D121" s="227"/>
      <ns0:c r="E121" s="227"/>
      <ns0:c r="F121" s="85" t="str">
        <ns0:f>IF($K121&lt;&gt;"Ready","",IF(ISNUMBER(D121),D121,Products!D121))</ns0:f>
      </ns0:c>
      <ns0:c r="G121" s="85" t="str">
        <ns0:f t="shared" si="1"/>
      </ns0:c>
      <ns0:c r="H121" s="85" t="str">
        <ns0:f>IF($K121&lt;&gt;"Ready","",N(C121)*Stock!N121)</ns0:f>
      </ns0:c>
      <ns0:c r="I121" s="85" t="str">
        <ns0:f t="shared" si="2"/>
      </ns0:c>
      <ns0:c r="J121" s="226"/>
      <ns0:c r="K121" s="83" t="str">
        <ns0:f>IF(A121="","",IF(Products!I121&lt;&gt;"Ready","Fix Products",IF(COUNTA(C121:E121)&lt;&gt;COUNT(C121:E121),"Numbers only",IF(MIN(C121:E121)&lt;0,"No negatives",IF(AND(ISNUMBER(E121),N(C121)=0),"Add quantity sold",IF(Stock!X121&lt;&gt;"Ready","Fix Stock row","Ready"))))))</ns0:f>
      </ns0:c>
    </ns0:row>
    <ns0:row r="122" ht="15.75" customHeight="1">
      <ns0:c r="A122" s="83" t="str">
        <ns0:f>IF(Products!A122="","",Products!A122)</ns0:f>
      </ns0:c>
      <ns0:c r="B122" s="83" t="str">
        <ns0:f>IF(A122="","",Products!B122)</ns0:f>
      </ns0:c>
      <ns0:c r="C122" s="226"/>
      <ns0:c r="D122" s="227"/>
      <ns0:c r="E122" s="227"/>
      <ns0:c r="F122" s="85" t="str">
        <ns0:f>IF($K122&lt;&gt;"Ready","",IF(ISNUMBER(D122),D122,Products!D122))</ns0:f>
      </ns0:c>
      <ns0:c r="G122" s="85" t="str">
        <ns0:f t="shared" si="1"/>
      </ns0:c>
      <ns0:c r="H122" s="85" t="str">
        <ns0:f>IF($K122&lt;&gt;"Ready","",N(C122)*Stock!N122)</ns0:f>
      </ns0:c>
      <ns0:c r="I122" s="85" t="str">
        <ns0:f t="shared" si="2"/>
      </ns0:c>
      <ns0:c r="J122" s="226"/>
      <ns0:c r="K122" s="83" t="str">
        <ns0:f>IF(A122="","",IF(Products!I122&lt;&gt;"Ready","Fix Products",IF(COUNTA(C122:E122)&lt;&gt;COUNT(C122:E122),"Numbers only",IF(MIN(C122:E122)&lt;0,"No negatives",IF(AND(ISNUMBER(E122),N(C122)=0),"Add quantity sold",IF(Stock!X122&lt;&gt;"Ready","Fix Stock row","Ready"))))))</ns0:f>
      </ns0:c>
    </ns0:row>
    <ns0:row r="123" ht="15.75" customHeight="1">
      <ns0:c r="A123" s="83" t="str">
        <ns0:f>IF(Products!A123="","",Products!A123)</ns0:f>
      </ns0:c>
      <ns0:c r="B123" s="83" t="str">
        <ns0:f>IF(A123="","",Products!B123)</ns0:f>
      </ns0:c>
      <ns0:c r="C123" s="226"/>
      <ns0:c r="D123" s="227"/>
      <ns0:c r="E123" s="227"/>
      <ns0:c r="F123" s="85" t="str">
        <ns0:f>IF($K123&lt;&gt;"Ready","",IF(ISNUMBER(D123),D123,Products!D123))</ns0:f>
      </ns0:c>
      <ns0:c r="G123" s="85" t="str">
        <ns0:f t="shared" si="1"/>
      </ns0:c>
      <ns0:c r="H123" s="85" t="str">
        <ns0:f>IF($K123&lt;&gt;"Ready","",N(C123)*Stock!N123)</ns0:f>
      </ns0:c>
      <ns0:c r="I123" s="85" t="str">
        <ns0:f t="shared" si="2"/>
      </ns0:c>
      <ns0:c r="J123" s="226"/>
      <ns0:c r="K123" s="83" t="str">
        <ns0:f>IF(A123="","",IF(Products!I123&lt;&gt;"Ready","Fix Products",IF(COUNTA(C123:E123)&lt;&gt;COUNT(C123:E123),"Numbers only",IF(MIN(C123:E123)&lt;0,"No negatives",IF(AND(ISNUMBER(E123),N(C123)=0),"Add quantity sold",IF(Stock!X123&lt;&gt;"Ready","Fix Stock row","Ready"))))))</ns0:f>
      </ns0:c>
    </ns0:row>
    <ns0:row r="124" ht="15.75" customHeight="1">
      <ns0:c r="A124" s="83" t="str">
        <ns0:f>IF(Products!A124="","",Products!A124)</ns0:f>
      </ns0:c>
      <ns0:c r="B124" s="83" t="str">
        <ns0:f>IF(A124="","",Products!B124)</ns0:f>
      </ns0:c>
      <ns0:c r="C124" s="226"/>
      <ns0:c r="D124" s="227"/>
      <ns0:c r="E124" s="227"/>
      <ns0:c r="F124" s="85" t="str">
        <ns0:f>IF($K124&lt;&gt;"Ready","",IF(ISNUMBER(D124),D124,Products!D124))</ns0:f>
      </ns0:c>
      <ns0:c r="G124" s="85" t="str">
        <ns0:f t="shared" si="1"/>
      </ns0:c>
      <ns0:c r="H124" s="85" t="str">
        <ns0:f>IF($K124&lt;&gt;"Ready","",N(C124)*Stock!N124)</ns0:f>
      </ns0:c>
      <ns0:c r="I124" s="85" t="str">
        <ns0:f t="shared" si="2"/>
      </ns0:c>
      <ns0:c r="J124" s="226"/>
      <ns0:c r="K124" s="83" t="str">
        <ns0:f>IF(A124="","",IF(Products!I124&lt;&gt;"Ready","Fix Products",IF(COUNTA(C124:E124)&lt;&gt;COUNT(C124:E124),"Numbers only",IF(MIN(C124:E124)&lt;0,"No negatives",IF(AND(ISNUMBER(E124),N(C124)=0),"Add quantity sold",IF(Stock!X124&lt;&gt;"Ready","Fix Stock row","Ready"))))))</ns0:f>
      </ns0:c>
    </ns0:row>
    <ns0:row r="125" ht="15.75" customHeight="1">
      <ns0:c r="A125" s="83" t="str">
        <ns0:f>IF(Products!A125="","",Products!A125)</ns0:f>
      </ns0:c>
      <ns0:c r="B125" s="83" t="str">
        <ns0:f>IF(A125="","",Products!B125)</ns0:f>
      </ns0:c>
      <ns0:c r="C125" s="226"/>
      <ns0:c r="D125" s="227"/>
      <ns0:c r="E125" s="227"/>
      <ns0:c r="F125" s="85" t="str">
        <ns0:f>IF($K125&lt;&gt;"Ready","",IF(ISNUMBER(D125),D125,Products!D125))</ns0:f>
      </ns0:c>
      <ns0:c r="G125" s="85" t="str">
        <ns0:f t="shared" si="1"/>
      </ns0:c>
      <ns0:c r="H125" s="85" t="str">
        <ns0:f>IF($K125&lt;&gt;"Ready","",N(C125)*Stock!N125)</ns0:f>
      </ns0:c>
      <ns0:c r="I125" s="85" t="str">
        <ns0:f t="shared" si="2"/>
      </ns0:c>
      <ns0:c r="J125" s="226"/>
      <ns0:c r="K125" s="83" t="str">
        <ns0:f>IF(A125="","",IF(Products!I125&lt;&gt;"Ready","Fix Products",IF(COUNTA(C125:E125)&lt;&gt;COUNT(C125:E125),"Numbers only",IF(MIN(C125:E125)&lt;0,"No negatives",IF(AND(ISNUMBER(E125),N(C125)=0),"Add quantity sold",IF(Stock!X125&lt;&gt;"Ready","Fix Stock row","Ready"))))))</ns0:f>
      </ns0:c>
    </ns0:row>
    <ns0:row r="126" ht="15.75" customHeight="1">
      <ns0:c r="A126" s="83" t="str">
        <ns0:f>IF(Products!A126="","",Products!A126)</ns0:f>
      </ns0:c>
      <ns0:c r="B126" s="83" t="str">
        <ns0:f>IF(A126="","",Products!B126)</ns0:f>
      </ns0:c>
      <ns0:c r="C126" s="226"/>
      <ns0:c r="D126" s="227"/>
      <ns0:c r="E126" s="227"/>
      <ns0:c r="F126" s="85" t="str">
        <ns0:f>IF($K126&lt;&gt;"Ready","",IF(ISNUMBER(D126),D126,Products!D126))</ns0:f>
      </ns0:c>
      <ns0:c r="G126" s="85" t="str">
        <ns0:f t="shared" si="1"/>
      </ns0:c>
      <ns0:c r="H126" s="85" t="str">
        <ns0:f>IF($K126&lt;&gt;"Ready","",N(C126)*Stock!N126)</ns0:f>
      </ns0:c>
      <ns0:c r="I126" s="85" t="str">
        <ns0:f t="shared" si="2"/>
      </ns0:c>
      <ns0:c r="J126" s="226"/>
      <ns0:c r="K126" s="83" t="str">
        <ns0:f>IF(A126="","",IF(Products!I126&lt;&gt;"Ready","Fix Products",IF(COUNTA(C126:E126)&lt;&gt;COUNT(C126:E126),"Numbers only",IF(MIN(C126:E126)&lt;0,"No negatives",IF(AND(ISNUMBER(E126),N(C126)=0),"Add quantity sold",IF(Stock!X126&lt;&gt;"Ready","Fix Stock row","Ready"))))))</ns0:f>
      </ns0:c>
    </ns0:row>
    <ns0:row r="127" ht="15.75" customHeight="1">
      <ns0:c r="A127" s="83" t="str">
        <ns0:f>IF(Products!A127="","",Products!A127)</ns0:f>
      </ns0:c>
      <ns0:c r="B127" s="83" t="str">
        <ns0:f>IF(A127="","",Products!B127)</ns0:f>
      </ns0:c>
      <ns0:c r="C127" s="226"/>
      <ns0:c r="D127" s="227"/>
      <ns0:c r="E127" s="227"/>
      <ns0:c r="F127" s="85" t="str">
        <ns0:f>IF($K127&lt;&gt;"Ready","",IF(ISNUMBER(D127),D127,Products!D127))</ns0:f>
      </ns0:c>
      <ns0:c r="G127" s="85" t="str">
        <ns0:f t="shared" si="1"/>
      </ns0:c>
      <ns0:c r="H127" s="85" t="str">
        <ns0:f>IF($K127&lt;&gt;"Ready","",N(C127)*Stock!N127)</ns0:f>
      </ns0:c>
      <ns0:c r="I127" s="85" t="str">
        <ns0:f t="shared" si="2"/>
      </ns0:c>
      <ns0:c r="J127" s="226"/>
      <ns0:c r="K127" s="83" t="str">
        <ns0:f>IF(A127="","",IF(Products!I127&lt;&gt;"Ready","Fix Products",IF(COUNTA(C127:E127)&lt;&gt;COUNT(C127:E127),"Numbers only",IF(MIN(C127:E127)&lt;0,"No negatives",IF(AND(ISNUMBER(E127),N(C127)=0),"Add quantity sold",IF(Stock!X127&lt;&gt;"Ready","Fix Stock row","Ready"))))))</ns0:f>
      </ns0:c>
    </ns0:row>
    <ns0:row r="128" ht="15.75" customHeight="1">
      <ns0:c r="A128" s="83" t="str">
        <ns0:f>IF(Products!A128="","",Products!A128)</ns0:f>
      </ns0:c>
      <ns0:c r="B128" s="83" t="str">
        <ns0:f>IF(A128="","",Products!B128)</ns0:f>
      </ns0:c>
      <ns0:c r="C128" s="226"/>
      <ns0:c r="D128" s="227"/>
      <ns0:c r="E128" s="227"/>
      <ns0:c r="F128" s="85" t="str">
        <ns0:f>IF($K128&lt;&gt;"Ready","",IF(ISNUMBER(D128),D128,Products!D128))</ns0:f>
      </ns0:c>
      <ns0:c r="G128" s="85" t="str">
        <ns0:f t="shared" si="1"/>
      </ns0:c>
      <ns0:c r="H128" s="85" t="str">
        <ns0:f>IF($K128&lt;&gt;"Ready","",N(C128)*Stock!N128)</ns0:f>
      </ns0:c>
      <ns0:c r="I128" s="85" t="str">
        <ns0:f t="shared" si="2"/>
      </ns0:c>
      <ns0:c r="J128" s="226"/>
      <ns0:c r="K128" s="83" t="str">
        <ns0:f>IF(A128="","",IF(Products!I128&lt;&gt;"Ready","Fix Products",IF(COUNTA(C128:E128)&lt;&gt;COUNT(C128:E128),"Numbers only",IF(MIN(C128:E128)&lt;0,"No negatives",IF(AND(ISNUMBER(E128),N(C128)=0),"Add quantity sold",IF(Stock!X128&lt;&gt;"Ready","Fix Stock row","Ready"))))))</ns0:f>
      </ns0:c>
    </ns0:row>
    <ns0:row r="129" ht="15.75" customHeight="1">
      <ns0:c r="A129" s="83" t="str">
        <ns0:f>IF(Products!A129="","",Products!A129)</ns0:f>
      </ns0:c>
      <ns0:c r="B129" s="83" t="str">
        <ns0:f>IF(A129="","",Products!B129)</ns0:f>
      </ns0:c>
      <ns0:c r="C129" s="226"/>
      <ns0:c r="D129" s="227"/>
      <ns0:c r="E129" s="227"/>
      <ns0:c r="F129" s="85" t="str">
        <ns0:f>IF($K129&lt;&gt;"Ready","",IF(ISNUMBER(D129),D129,Products!D129))</ns0:f>
      </ns0:c>
      <ns0:c r="G129" s="85" t="str">
        <ns0:f t="shared" si="1"/>
      </ns0:c>
      <ns0:c r="H129" s="85" t="str">
        <ns0:f>IF($K129&lt;&gt;"Ready","",N(C129)*Stock!N129)</ns0:f>
      </ns0:c>
      <ns0:c r="I129" s="85" t="str">
        <ns0:f t="shared" si="2"/>
      </ns0:c>
      <ns0:c r="J129" s="226"/>
      <ns0:c r="K129" s="83" t="str">
        <ns0:f>IF(A129="","",IF(Products!I129&lt;&gt;"Ready","Fix Products",IF(COUNTA(C129:E129)&lt;&gt;COUNT(C129:E129),"Numbers only",IF(MIN(C129:E129)&lt;0,"No negatives",IF(AND(ISNUMBER(E129),N(C129)=0),"Add quantity sold",IF(Stock!X129&lt;&gt;"Ready","Fix Stock row","Ready"))))))</ns0:f>
      </ns0:c>
    </ns0:row>
    <ns0:row r="130" ht="15.75" customHeight="1">
      <ns0:c r="A130" s="83" t="str">
        <ns0:f>IF(Products!A130="","",Products!A130)</ns0:f>
      </ns0:c>
      <ns0:c r="B130" s="83" t="str">
        <ns0:f>IF(A130="","",Products!B130)</ns0:f>
      </ns0:c>
      <ns0:c r="C130" s="226"/>
      <ns0:c r="D130" s="227"/>
      <ns0:c r="E130" s="227"/>
      <ns0:c r="F130" s="85" t="str">
        <ns0:f>IF($K130&lt;&gt;"Ready","",IF(ISNUMBER(D130),D130,Products!D130))</ns0:f>
      </ns0:c>
      <ns0:c r="G130" s="85" t="str">
        <ns0:f t="shared" si="1"/>
      </ns0:c>
      <ns0:c r="H130" s="85" t="str">
        <ns0:f>IF($K130&lt;&gt;"Ready","",N(C130)*Stock!N130)</ns0:f>
      </ns0:c>
      <ns0:c r="I130" s="85" t="str">
        <ns0:f t="shared" si="2"/>
      </ns0:c>
      <ns0:c r="J130" s="226"/>
      <ns0:c r="K130" s="83" t="str">
        <ns0:f>IF(A130="","",IF(Products!I130&lt;&gt;"Ready","Fix Products",IF(COUNTA(C130:E130)&lt;&gt;COUNT(C130:E130),"Numbers only",IF(MIN(C130:E130)&lt;0,"No negatives",IF(AND(ISNUMBER(E130),N(C130)=0),"Add quantity sold",IF(Stock!X130&lt;&gt;"Ready","Fix Stock row","Ready"))))))</ns0:f>
      </ns0:c>
    </ns0:row>
    <ns0:row r="131" ht="15.75" customHeight="1">
      <ns0:c r="A131" s="83" t="str">
        <ns0:f>IF(Products!A131="","",Products!A131)</ns0:f>
      </ns0:c>
      <ns0:c r="B131" s="83" t="str">
        <ns0:f>IF(A131="","",Products!B131)</ns0:f>
      </ns0:c>
      <ns0:c r="C131" s="226"/>
      <ns0:c r="D131" s="227"/>
      <ns0:c r="E131" s="227"/>
      <ns0:c r="F131" s="85" t="str">
        <ns0:f>IF($K131&lt;&gt;"Ready","",IF(ISNUMBER(D131),D131,Products!D131))</ns0:f>
      </ns0:c>
      <ns0:c r="G131" s="85" t="str">
        <ns0:f t="shared" si="1"/>
      </ns0:c>
      <ns0:c r="H131" s="85" t="str">
        <ns0:f>IF($K131&lt;&gt;"Ready","",N(C131)*Stock!N131)</ns0:f>
      </ns0:c>
      <ns0:c r="I131" s="85" t="str">
        <ns0:f t="shared" si="2"/>
      </ns0:c>
      <ns0:c r="J131" s="226"/>
      <ns0:c r="K131" s="83" t="str">
        <ns0:f>IF(A131="","",IF(Products!I131&lt;&gt;"Ready","Fix Products",IF(COUNTA(C131:E131)&lt;&gt;COUNT(C131:E131),"Numbers only",IF(MIN(C131:E131)&lt;0,"No negatives",IF(AND(ISNUMBER(E131),N(C131)=0),"Add quantity sold",IF(Stock!X131&lt;&gt;"Ready","Fix Stock row","Ready"))))))</ns0:f>
      </ns0:c>
    </ns0:row>
    <ns0:row r="132" ht="15.75" customHeight="1">
      <ns0:c r="A132" s="83" t="str">
        <ns0:f>IF(Products!A132="","",Products!A132)</ns0:f>
      </ns0:c>
      <ns0:c r="B132" s="83" t="str">
        <ns0:f>IF(A132="","",Products!B132)</ns0:f>
      </ns0:c>
      <ns0:c r="C132" s="226"/>
      <ns0:c r="D132" s="227"/>
      <ns0:c r="E132" s="227"/>
      <ns0:c r="F132" s="85" t="str">
        <ns0:f>IF($K132&lt;&gt;"Ready","",IF(ISNUMBER(D132),D132,Products!D132))</ns0:f>
      </ns0:c>
      <ns0:c r="G132" s="85" t="str">
        <ns0:f t="shared" si="1"/>
      </ns0:c>
      <ns0:c r="H132" s="85" t="str">
        <ns0:f>IF($K132&lt;&gt;"Ready","",N(C132)*Stock!N132)</ns0:f>
      </ns0:c>
      <ns0:c r="I132" s="85" t="str">
        <ns0:f t="shared" si="2"/>
      </ns0:c>
      <ns0:c r="J132" s="226"/>
      <ns0:c r="K132" s="83" t="str">
        <ns0:f>IF(A132="","",IF(Products!I132&lt;&gt;"Ready","Fix Products",IF(COUNTA(C132:E132)&lt;&gt;COUNT(C132:E132),"Numbers only",IF(MIN(C132:E132)&lt;0,"No negatives",IF(AND(ISNUMBER(E132),N(C132)=0),"Add quantity sold",IF(Stock!X132&lt;&gt;"Ready","Fix Stock row","Ready"))))))</ns0:f>
      </ns0:c>
    </ns0:row>
    <ns0:row r="133" ht="15.75" customHeight="1">
      <ns0:c r="A133" s="83" t="str">
        <ns0:f>IF(Products!A133="","",Products!A133)</ns0:f>
      </ns0:c>
      <ns0:c r="B133" s="83" t="str">
        <ns0:f>IF(A133="","",Products!B133)</ns0:f>
      </ns0:c>
      <ns0:c r="C133" s="226"/>
      <ns0:c r="D133" s="227"/>
      <ns0:c r="E133" s="227"/>
      <ns0:c r="F133" s="85" t="str">
        <ns0:f>IF($K133&lt;&gt;"Ready","",IF(ISNUMBER(D133),D133,Products!D133))</ns0:f>
      </ns0:c>
      <ns0:c r="G133" s="85" t="str">
        <ns0:f t="shared" si="1"/>
      </ns0:c>
      <ns0:c r="H133" s="85" t="str">
        <ns0:f>IF($K133&lt;&gt;"Ready","",N(C133)*Stock!N133)</ns0:f>
      </ns0:c>
      <ns0:c r="I133" s="85" t="str">
        <ns0:f t="shared" si="2"/>
      </ns0:c>
      <ns0:c r="J133" s="226"/>
      <ns0:c r="K133" s="83" t="str">
        <ns0:f>IF(A133="","",IF(Products!I133&lt;&gt;"Ready","Fix Products",IF(COUNTA(C133:E133)&lt;&gt;COUNT(C133:E133),"Numbers only",IF(MIN(C133:E133)&lt;0,"No negatives",IF(AND(ISNUMBER(E133),N(C133)=0),"Add quantity sold",IF(Stock!X133&lt;&gt;"Ready","Fix Stock row","Ready"))))))</ns0:f>
      </ns0:c>
    </ns0:row>
    <ns0:row r="134" ht="15.75" customHeight="1">
      <ns0:c r="A134" s="83" t="str">
        <ns0:f>IF(Products!A134="","",Products!A134)</ns0:f>
      </ns0:c>
      <ns0:c r="B134" s="83" t="str">
        <ns0:f>IF(A134="","",Products!B134)</ns0:f>
      </ns0:c>
      <ns0:c r="C134" s="226"/>
      <ns0:c r="D134" s="227"/>
      <ns0:c r="E134" s="227"/>
      <ns0:c r="F134" s="85" t="str">
        <ns0:f>IF($K134&lt;&gt;"Ready","",IF(ISNUMBER(D134),D134,Products!D134))</ns0:f>
      </ns0:c>
      <ns0:c r="G134" s="85" t="str">
        <ns0:f t="shared" si="1"/>
      </ns0:c>
      <ns0:c r="H134" s="85" t="str">
        <ns0:f>IF($K134&lt;&gt;"Ready","",N(C134)*Stock!N134)</ns0:f>
      </ns0:c>
      <ns0:c r="I134" s="85" t="str">
        <ns0:f t="shared" si="2"/>
      </ns0:c>
      <ns0:c r="J134" s="226"/>
      <ns0:c r="K134" s="83" t="str">
        <ns0:f>IF(A134="","",IF(Products!I134&lt;&gt;"Ready","Fix Products",IF(COUNTA(C134:E134)&lt;&gt;COUNT(C134:E134),"Numbers only",IF(MIN(C134:E134)&lt;0,"No negatives",IF(AND(ISNUMBER(E134),N(C134)=0),"Add quantity sold",IF(Stock!X134&lt;&gt;"Ready","Fix Stock row","Ready"))))))</ns0:f>
      </ns0:c>
    </ns0:row>
    <ns0:row r="135" ht="15.75" customHeight="1">
      <ns0:c r="A135" s="83" t="str">
        <ns0:f>IF(Products!A135="","",Products!A135)</ns0:f>
      </ns0:c>
      <ns0:c r="B135" s="83" t="str">
        <ns0:f>IF(A135="","",Products!B135)</ns0:f>
      </ns0:c>
      <ns0:c r="C135" s="226"/>
      <ns0:c r="D135" s="227"/>
      <ns0:c r="E135" s="227"/>
      <ns0:c r="F135" s="85" t="str">
        <ns0:f>IF($K135&lt;&gt;"Ready","",IF(ISNUMBER(D135),D135,Products!D135))</ns0:f>
      </ns0:c>
      <ns0:c r="G135" s="85" t="str">
        <ns0:f t="shared" si="1"/>
      </ns0:c>
      <ns0:c r="H135" s="85" t="str">
        <ns0:f>IF($K135&lt;&gt;"Ready","",N(C135)*Stock!N135)</ns0:f>
      </ns0:c>
      <ns0:c r="I135" s="85" t="str">
        <ns0:f t="shared" si="2"/>
      </ns0:c>
      <ns0:c r="J135" s="226"/>
      <ns0:c r="K135" s="83" t="str">
        <ns0:f>IF(A135="","",IF(Products!I135&lt;&gt;"Ready","Fix Products",IF(COUNTA(C135:E135)&lt;&gt;COUNT(C135:E135),"Numbers only",IF(MIN(C135:E135)&lt;0,"No negatives",IF(AND(ISNUMBER(E135),N(C135)=0),"Add quantity sold",IF(Stock!X135&lt;&gt;"Ready","Fix Stock row","Ready"))))))</ns0:f>
      </ns0:c>
    </ns0:row>
    <ns0:row r="136" ht="15.75" customHeight="1">
      <ns0:c r="A136" s="83" t="str">
        <ns0:f>IF(Products!A136="","",Products!A136)</ns0:f>
      </ns0:c>
      <ns0:c r="B136" s="83" t="str">
        <ns0:f>IF(A136="","",Products!B136)</ns0:f>
      </ns0:c>
      <ns0:c r="C136" s="226"/>
      <ns0:c r="D136" s="227"/>
      <ns0:c r="E136" s="227"/>
      <ns0:c r="F136" s="85" t="str">
        <ns0:f>IF($K136&lt;&gt;"Ready","",IF(ISNUMBER(D136),D136,Products!D136))</ns0:f>
      </ns0:c>
      <ns0:c r="G136" s="85" t="str">
        <ns0:f t="shared" si="1"/>
      </ns0:c>
      <ns0:c r="H136" s="85" t="str">
        <ns0:f>IF($K136&lt;&gt;"Ready","",N(C136)*Stock!N136)</ns0:f>
      </ns0:c>
      <ns0:c r="I136" s="85" t="str">
        <ns0:f t="shared" si="2"/>
      </ns0:c>
      <ns0:c r="J136" s="226"/>
      <ns0:c r="K136" s="83" t="str">
        <ns0:f>IF(A136="","",IF(Products!I136&lt;&gt;"Ready","Fix Products",IF(COUNTA(C136:E136)&lt;&gt;COUNT(C136:E136),"Numbers only",IF(MIN(C136:E136)&lt;0,"No negatives",IF(AND(ISNUMBER(E136),N(C136)=0),"Add quantity sold",IF(Stock!X136&lt;&gt;"Ready","Fix Stock row","Ready"))))))</ns0:f>
      </ns0:c>
    </ns0:row>
    <ns0:row r="137" ht="15.75" customHeight="1">
      <ns0:c r="A137" s="83" t="str">
        <ns0:f>IF(Products!A137="","",Products!A137)</ns0:f>
      </ns0:c>
      <ns0:c r="B137" s="83" t="str">
        <ns0:f>IF(A137="","",Products!B137)</ns0:f>
      </ns0:c>
      <ns0:c r="C137" s="226"/>
      <ns0:c r="D137" s="227"/>
      <ns0:c r="E137" s="227"/>
      <ns0:c r="F137" s="85" t="str">
        <ns0:f>IF($K137&lt;&gt;"Ready","",IF(ISNUMBER(D137),D137,Products!D137))</ns0:f>
      </ns0:c>
      <ns0:c r="G137" s="85" t="str">
        <ns0:f t="shared" si="1"/>
      </ns0:c>
      <ns0:c r="H137" s="85" t="str">
        <ns0:f>IF($K137&lt;&gt;"Ready","",N(C137)*Stock!N137)</ns0:f>
      </ns0:c>
      <ns0:c r="I137" s="85" t="str">
        <ns0:f t="shared" si="2"/>
      </ns0:c>
      <ns0:c r="J137" s="226"/>
      <ns0:c r="K137" s="83" t="str">
        <ns0:f>IF(A137="","",IF(Products!I137&lt;&gt;"Ready","Fix Products",IF(COUNTA(C137:E137)&lt;&gt;COUNT(C137:E137),"Numbers only",IF(MIN(C137:E137)&lt;0,"No negatives",IF(AND(ISNUMBER(E137),N(C137)=0),"Add quantity sold",IF(Stock!X137&lt;&gt;"Ready","Fix Stock row","Ready"))))))</ns0:f>
      </ns0:c>
    </ns0:row>
    <ns0:row r="138" ht="15.75" customHeight="1">
      <ns0:c r="A138" s="83" t="str">
        <ns0:f>IF(Products!A138="","",Products!A138)</ns0:f>
      </ns0:c>
      <ns0:c r="B138" s="83" t="str">
        <ns0:f>IF(A138="","",Products!B138)</ns0:f>
      </ns0:c>
      <ns0:c r="C138" s="226"/>
      <ns0:c r="D138" s="227"/>
      <ns0:c r="E138" s="227"/>
      <ns0:c r="F138" s="85" t="str">
        <ns0:f>IF($K138&lt;&gt;"Ready","",IF(ISNUMBER(D138),D138,Products!D138))</ns0:f>
      </ns0:c>
      <ns0:c r="G138" s="85" t="str">
        <ns0:f t="shared" si="1"/>
      </ns0:c>
      <ns0:c r="H138" s="85" t="str">
        <ns0:f>IF($K138&lt;&gt;"Ready","",N(C138)*Stock!N138)</ns0:f>
      </ns0:c>
      <ns0:c r="I138" s="85" t="str">
        <ns0:f t="shared" si="2"/>
      </ns0:c>
      <ns0:c r="J138" s="226"/>
      <ns0:c r="K138" s="83" t="str">
        <ns0:f>IF(A138="","",IF(Products!I138&lt;&gt;"Ready","Fix Products",IF(COUNTA(C138:E138)&lt;&gt;COUNT(C138:E138),"Numbers only",IF(MIN(C138:E138)&lt;0,"No negatives",IF(AND(ISNUMBER(E138),N(C138)=0),"Add quantity sold",IF(Stock!X138&lt;&gt;"Ready","Fix Stock row","Ready"))))))</ns0:f>
      </ns0:c>
    </ns0:row>
    <ns0:row r="139" ht="15.75" customHeight="1">
      <ns0:c r="A139" s="83" t="str">
        <ns0:f>IF(Products!A139="","",Products!A139)</ns0:f>
      </ns0:c>
      <ns0:c r="B139" s="83" t="str">
        <ns0:f>IF(A139="","",Products!B139)</ns0:f>
      </ns0:c>
      <ns0:c r="C139" s="226"/>
      <ns0:c r="D139" s="227"/>
      <ns0:c r="E139" s="227"/>
      <ns0:c r="F139" s="85" t="str">
        <ns0:f>IF($K139&lt;&gt;"Ready","",IF(ISNUMBER(D139),D139,Products!D139))</ns0:f>
      </ns0:c>
      <ns0:c r="G139" s="85" t="str">
        <ns0:f t="shared" si="1"/>
      </ns0:c>
      <ns0:c r="H139" s="85" t="str">
        <ns0:f>IF($K139&lt;&gt;"Ready","",N(C139)*Stock!N139)</ns0:f>
      </ns0:c>
      <ns0:c r="I139" s="85" t="str">
        <ns0:f t="shared" si="2"/>
      </ns0:c>
      <ns0:c r="J139" s="226"/>
      <ns0:c r="K139" s="83" t="str">
        <ns0:f>IF(A139="","",IF(Products!I139&lt;&gt;"Ready","Fix Products",IF(COUNTA(C139:E139)&lt;&gt;COUNT(C139:E139),"Numbers only",IF(MIN(C139:E139)&lt;0,"No negatives",IF(AND(ISNUMBER(E139),N(C139)=0),"Add quantity sold",IF(Stock!X139&lt;&gt;"Ready","Fix Stock row","Ready"))))))</ns0:f>
      </ns0:c>
    </ns0:row>
    <ns0:row r="140" ht="15.75" customHeight="1">
      <ns0:c r="A140" s="83" t="str">
        <ns0:f>IF(Products!A140="","",Products!A140)</ns0:f>
      </ns0:c>
      <ns0:c r="B140" s="83" t="str">
        <ns0:f>IF(A140="","",Products!B140)</ns0:f>
      </ns0:c>
      <ns0:c r="C140" s="226"/>
      <ns0:c r="D140" s="227"/>
      <ns0:c r="E140" s="227"/>
      <ns0:c r="F140" s="85" t="str">
        <ns0:f>IF($K140&lt;&gt;"Ready","",IF(ISNUMBER(D140),D140,Products!D140))</ns0:f>
      </ns0:c>
      <ns0:c r="G140" s="85" t="str">
        <ns0:f t="shared" si="1"/>
      </ns0:c>
      <ns0:c r="H140" s="85" t="str">
        <ns0:f>IF($K140&lt;&gt;"Ready","",N(C140)*Stock!N140)</ns0:f>
      </ns0:c>
      <ns0:c r="I140" s="85" t="str">
        <ns0:f t="shared" si="2"/>
      </ns0:c>
      <ns0:c r="J140" s="226"/>
      <ns0:c r="K140" s="83" t="str">
        <ns0:f>IF(A140="","",IF(Products!I140&lt;&gt;"Ready","Fix Products",IF(COUNTA(C140:E140)&lt;&gt;COUNT(C140:E140),"Numbers only",IF(MIN(C140:E140)&lt;0,"No negatives",IF(AND(ISNUMBER(E140),N(C140)=0),"Add quantity sold",IF(Stock!X140&lt;&gt;"Ready","Fix Stock row","Ready"))))))</ns0:f>
      </ns0:c>
    </ns0:row>
    <ns0:row r="141" ht="15.75" customHeight="1">
      <ns0:c r="A141" s="83" t="str">
        <ns0:f>IF(Products!A141="","",Products!A141)</ns0:f>
      </ns0:c>
      <ns0:c r="B141" s="83" t="str">
        <ns0:f>IF(A141="","",Products!B141)</ns0:f>
      </ns0:c>
      <ns0:c r="C141" s="226"/>
      <ns0:c r="D141" s="227"/>
      <ns0:c r="E141" s="227"/>
      <ns0:c r="F141" s="85" t="str">
        <ns0:f>IF($K141&lt;&gt;"Ready","",IF(ISNUMBER(D141),D141,Products!D141))</ns0:f>
      </ns0:c>
      <ns0:c r="G141" s="85" t="str">
        <ns0:f t="shared" si="1"/>
      </ns0:c>
      <ns0:c r="H141" s="85" t="str">
        <ns0:f>IF($K141&lt;&gt;"Ready","",N(C141)*Stock!N141)</ns0:f>
      </ns0:c>
      <ns0:c r="I141" s="85" t="str">
        <ns0:f t="shared" si="2"/>
      </ns0:c>
      <ns0:c r="J141" s="226"/>
      <ns0:c r="K141" s="83" t="str">
        <ns0:f>IF(A141="","",IF(Products!I141&lt;&gt;"Ready","Fix Products",IF(COUNTA(C141:E141)&lt;&gt;COUNT(C141:E141),"Numbers only",IF(MIN(C141:E141)&lt;0,"No negatives",IF(AND(ISNUMBER(E141),N(C141)=0),"Add quantity sold",IF(Stock!X141&lt;&gt;"Ready","Fix Stock row","Ready"))))))</ns0:f>
      </ns0:c>
    </ns0:row>
    <ns0:row r="142" ht="15.75" customHeight="1">
      <ns0:c r="A142" s="83" t="str">
        <ns0:f>IF(Products!A142="","",Products!A142)</ns0:f>
      </ns0:c>
      <ns0:c r="B142" s="83" t="str">
        <ns0:f>IF(A142="","",Products!B142)</ns0:f>
      </ns0:c>
      <ns0:c r="C142" s="226"/>
      <ns0:c r="D142" s="227"/>
      <ns0:c r="E142" s="227"/>
      <ns0:c r="F142" s="85" t="str">
        <ns0:f>IF($K142&lt;&gt;"Ready","",IF(ISNUMBER(D142),D142,Products!D142))</ns0:f>
      </ns0:c>
      <ns0:c r="G142" s="85" t="str">
        <ns0:f t="shared" si="1"/>
      </ns0:c>
      <ns0:c r="H142" s="85" t="str">
        <ns0:f>IF($K142&lt;&gt;"Ready","",N(C142)*Stock!N142)</ns0:f>
      </ns0:c>
      <ns0:c r="I142" s="85" t="str">
        <ns0:f t="shared" si="2"/>
      </ns0:c>
      <ns0:c r="J142" s="226"/>
      <ns0:c r="K142" s="83" t="str">
        <ns0:f>IF(A142="","",IF(Products!I142&lt;&gt;"Ready","Fix Products",IF(COUNTA(C142:E142)&lt;&gt;COUNT(C142:E142),"Numbers only",IF(MIN(C142:E142)&lt;0,"No negatives",IF(AND(ISNUMBER(E142),N(C142)=0),"Add quantity sold",IF(Stock!X142&lt;&gt;"Ready","Fix Stock row","Ready"))))))</ns0:f>
      </ns0:c>
    </ns0:row>
    <ns0:row r="143" ht="15.75" customHeight="1">
      <ns0:c r="A143" s="83" t="str">
        <ns0:f>IF(Products!A143="","",Products!A143)</ns0:f>
      </ns0:c>
      <ns0:c r="B143" s="83" t="str">
        <ns0:f>IF(A143="","",Products!B143)</ns0:f>
      </ns0:c>
      <ns0:c r="C143" s="226"/>
      <ns0:c r="D143" s="227"/>
      <ns0:c r="E143" s="227"/>
      <ns0:c r="F143" s="85" t="str">
        <ns0:f>IF($K143&lt;&gt;"Ready","",IF(ISNUMBER(D143),D143,Products!D143))</ns0:f>
      </ns0:c>
      <ns0:c r="G143" s="85" t="str">
        <ns0:f t="shared" si="1"/>
      </ns0:c>
      <ns0:c r="H143" s="85" t="str">
        <ns0:f>IF($K143&lt;&gt;"Ready","",N(C143)*Stock!N143)</ns0:f>
      </ns0:c>
      <ns0:c r="I143" s="85" t="str">
        <ns0:f t="shared" si="2"/>
      </ns0:c>
      <ns0:c r="J143" s="226"/>
      <ns0:c r="K143" s="83" t="str">
        <ns0:f>IF(A143="","",IF(Products!I143&lt;&gt;"Ready","Fix Products",IF(COUNTA(C143:E143)&lt;&gt;COUNT(C143:E143),"Numbers only",IF(MIN(C143:E143)&lt;0,"No negatives",IF(AND(ISNUMBER(E143),N(C143)=0),"Add quantity sold",IF(Stock!X143&lt;&gt;"Ready","Fix Stock row","Ready"))))))</ns0:f>
      </ns0:c>
    </ns0:row>
    <ns0:row r="144" ht="15.75" customHeight="1">
      <ns0:c r="A144" s="83" t="str">
        <ns0:f>IF(Products!A144="","",Products!A144)</ns0:f>
      </ns0:c>
      <ns0:c r="B144" s="83" t="str">
        <ns0:f>IF(A144="","",Products!B144)</ns0:f>
      </ns0:c>
      <ns0:c r="C144" s="226"/>
      <ns0:c r="D144" s="227"/>
      <ns0:c r="E144" s="227"/>
      <ns0:c r="F144" s="85" t="str">
        <ns0:f>IF($K144&lt;&gt;"Ready","",IF(ISNUMBER(D144),D144,Products!D144))</ns0:f>
      </ns0:c>
      <ns0:c r="G144" s="85" t="str">
        <ns0:f t="shared" si="1"/>
      </ns0:c>
      <ns0:c r="H144" s="85" t="str">
        <ns0:f>IF($K144&lt;&gt;"Ready","",N(C144)*Stock!N144)</ns0:f>
      </ns0:c>
      <ns0:c r="I144" s="85" t="str">
        <ns0:f t="shared" si="2"/>
      </ns0:c>
      <ns0:c r="J144" s="226"/>
      <ns0:c r="K144" s="83" t="str">
        <ns0:f>IF(A144="","",IF(Products!I144&lt;&gt;"Ready","Fix Products",IF(COUNTA(C144:E144)&lt;&gt;COUNT(C144:E144),"Numbers only",IF(MIN(C144:E144)&lt;0,"No negatives",IF(AND(ISNUMBER(E144),N(C144)=0),"Add quantity sold",IF(Stock!X144&lt;&gt;"Ready","Fix Stock row","Ready"))))))</ns0:f>
      </ns0:c>
    </ns0:row>
    <ns0:row r="145" ht="15.75" customHeight="1">
      <ns0:c r="A145" s="83" t="str">
        <ns0:f>IF(Products!A145="","",Products!A145)</ns0:f>
      </ns0:c>
      <ns0:c r="B145" s="83" t="str">
        <ns0:f>IF(A145="","",Products!B145)</ns0:f>
      </ns0:c>
      <ns0:c r="C145" s="226"/>
      <ns0:c r="D145" s="227"/>
      <ns0:c r="E145" s="227"/>
      <ns0:c r="F145" s="85" t="str">
        <ns0:f>IF($K145&lt;&gt;"Ready","",IF(ISNUMBER(D145),D145,Products!D145))</ns0:f>
      </ns0:c>
      <ns0:c r="G145" s="85" t="str">
        <ns0:f t="shared" si="1"/>
      </ns0:c>
      <ns0:c r="H145" s="85" t="str">
        <ns0:f>IF($K145&lt;&gt;"Ready","",N(C145)*Stock!N145)</ns0:f>
      </ns0:c>
      <ns0:c r="I145" s="85" t="str">
        <ns0:f t="shared" si="2"/>
      </ns0:c>
      <ns0:c r="J145" s="226"/>
      <ns0:c r="K145" s="83" t="str">
        <ns0:f>IF(A145="","",IF(Products!I145&lt;&gt;"Ready","Fix Products",IF(COUNTA(C145:E145)&lt;&gt;COUNT(C145:E145),"Numbers only",IF(MIN(C145:E145)&lt;0,"No negatives",IF(AND(ISNUMBER(E145),N(C145)=0),"Add quantity sold",IF(Stock!X145&lt;&gt;"Ready","Fix Stock row","Ready"))))))</ns0:f>
      </ns0:c>
    </ns0:row>
    <ns0:row r="146" ht="15.75" customHeight="1">
      <ns0:c r="A146" s="83" t="str">
        <ns0:f>IF(Products!A146="","",Products!A146)</ns0:f>
      </ns0:c>
      <ns0:c r="B146" s="83" t="str">
        <ns0:f>IF(A146="","",Products!B146)</ns0:f>
      </ns0:c>
      <ns0:c r="C146" s="226"/>
      <ns0:c r="D146" s="227"/>
      <ns0:c r="E146" s="227"/>
      <ns0:c r="F146" s="85" t="str">
        <ns0:f>IF($K146&lt;&gt;"Ready","",IF(ISNUMBER(D146),D146,Products!D146))</ns0:f>
      </ns0:c>
      <ns0:c r="G146" s="85" t="str">
        <ns0:f t="shared" si="1"/>
      </ns0:c>
      <ns0:c r="H146" s="85" t="str">
        <ns0:f>IF($K146&lt;&gt;"Ready","",N(C146)*Stock!N146)</ns0:f>
      </ns0:c>
      <ns0:c r="I146" s="85" t="str">
        <ns0:f t="shared" si="2"/>
      </ns0:c>
      <ns0:c r="J146" s="226"/>
      <ns0:c r="K146" s="83" t="str">
        <ns0:f>IF(A146="","",IF(Products!I146&lt;&gt;"Ready","Fix Products",IF(COUNTA(C146:E146)&lt;&gt;COUNT(C146:E146),"Numbers only",IF(MIN(C146:E146)&lt;0,"No negatives",IF(AND(ISNUMBER(E146),N(C146)=0),"Add quantity sold",IF(Stock!X146&lt;&gt;"Ready","Fix Stock row","Ready"))))))</ns0:f>
      </ns0:c>
    </ns0:row>
    <ns0:row r="147" ht="15.75" customHeight="1">
      <ns0:c r="A147" s="83" t="str">
        <ns0:f>IF(Products!A147="","",Products!A147)</ns0:f>
      </ns0:c>
      <ns0:c r="B147" s="83" t="str">
        <ns0:f>IF(A147="","",Products!B147)</ns0:f>
      </ns0:c>
      <ns0:c r="C147" s="226"/>
      <ns0:c r="D147" s="227"/>
      <ns0:c r="E147" s="227"/>
      <ns0:c r="F147" s="85" t="str">
        <ns0:f>IF($K147&lt;&gt;"Ready","",IF(ISNUMBER(D147),D147,Products!D147))</ns0:f>
      </ns0:c>
      <ns0:c r="G147" s="85" t="str">
        <ns0:f t="shared" si="1"/>
      </ns0:c>
      <ns0:c r="H147" s="85" t="str">
        <ns0:f>IF($K147&lt;&gt;"Ready","",N(C147)*Stock!N147)</ns0:f>
      </ns0:c>
      <ns0:c r="I147" s="85" t="str">
        <ns0:f t="shared" si="2"/>
      </ns0:c>
      <ns0:c r="J147" s="226"/>
      <ns0:c r="K147" s="83" t="str">
        <ns0:f>IF(A147="","",IF(Products!I147&lt;&gt;"Ready","Fix Products",IF(COUNTA(C147:E147)&lt;&gt;COUNT(C147:E147),"Numbers only",IF(MIN(C147:E147)&lt;0,"No negatives",IF(AND(ISNUMBER(E147),N(C147)=0),"Add quantity sold",IF(Stock!X147&lt;&gt;"Ready","Fix Stock row","Ready"))))))</ns0:f>
      </ns0:c>
    </ns0:row>
    <ns0:row r="148" ht="15.75" customHeight="1">
      <ns0:c r="A148" s="83" t="str">
        <ns0:f>IF(Products!A148="","",Products!A148)</ns0:f>
      </ns0:c>
      <ns0:c r="B148" s="83" t="str">
        <ns0:f>IF(A148="","",Products!B148)</ns0:f>
      </ns0:c>
      <ns0:c r="C148" s="226"/>
      <ns0:c r="D148" s="227"/>
      <ns0:c r="E148" s="227"/>
      <ns0:c r="F148" s="85" t="str">
        <ns0:f>IF($K148&lt;&gt;"Ready","",IF(ISNUMBER(D148),D148,Products!D148))</ns0:f>
      </ns0:c>
      <ns0:c r="G148" s="85" t="str">
        <ns0:f t="shared" si="1"/>
      </ns0:c>
      <ns0:c r="H148" s="85" t="str">
        <ns0:f>IF($K148&lt;&gt;"Ready","",N(C148)*Stock!N148)</ns0:f>
      </ns0:c>
      <ns0:c r="I148" s="85" t="str">
        <ns0:f t="shared" si="2"/>
      </ns0:c>
      <ns0:c r="J148" s="226"/>
      <ns0:c r="K148" s="83" t="str">
        <ns0:f>IF(A148="","",IF(Products!I148&lt;&gt;"Ready","Fix Products",IF(COUNTA(C148:E148)&lt;&gt;COUNT(C148:E148),"Numbers only",IF(MIN(C148:E148)&lt;0,"No negatives",IF(AND(ISNUMBER(E148),N(C148)=0),"Add quantity sold",IF(Stock!X148&lt;&gt;"Ready","Fix Stock row","Ready"))))))</ns0:f>
      </ns0:c>
    </ns0:row>
    <ns0:row r="149" ht="15.75" customHeight="1">
      <ns0:c r="A149" s="83" t="str">
        <ns0:f>IF(Products!A149="","",Products!A149)</ns0:f>
      </ns0:c>
      <ns0:c r="B149" s="83" t="str">
        <ns0:f>IF(A149="","",Products!B149)</ns0:f>
      </ns0:c>
      <ns0:c r="C149" s="226"/>
      <ns0:c r="D149" s="227"/>
      <ns0:c r="E149" s="227"/>
      <ns0:c r="F149" s="85" t="str">
        <ns0:f>IF($K149&lt;&gt;"Ready","",IF(ISNUMBER(D149),D149,Products!D149))</ns0:f>
      </ns0:c>
      <ns0:c r="G149" s="85" t="str">
        <ns0:f t="shared" si="1"/>
      </ns0:c>
      <ns0:c r="H149" s="85" t="str">
        <ns0:f>IF($K149&lt;&gt;"Ready","",N(C149)*Stock!N149)</ns0:f>
      </ns0:c>
      <ns0:c r="I149" s="85" t="str">
        <ns0:f t="shared" si="2"/>
      </ns0:c>
      <ns0:c r="J149" s="226"/>
      <ns0:c r="K149" s="83" t="str">
        <ns0:f>IF(A149="","",IF(Products!I149&lt;&gt;"Ready","Fix Products",IF(COUNTA(C149:E149)&lt;&gt;COUNT(C149:E149),"Numbers only",IF(MIN(C149:E149)&lt;0,"No negatives",IF(AND(ISNUMBER(E149),N(C149)=0),"Add quantity sold",IF(Stock!X149&lt;&gt;"Ready","Fix Stock row","Ready"))))))</ns0:f>
      </ns0:c>
    </ns0:row>
    <ns0:row r="150" ht="15.75" customHeight="1">
      <ns0:c r="A150" s="83" t="str">
        <ns0:f>IF(Products!A150="","",Products!A150)</ns0:f>
      </ns0:c>
      <ns0:c r="B150" s="83" t="str">
        <ns0:f>IF(A150="","",Products!B150)</ns0:f>
      </ns0:c>
      <ns0:c r="C150" s="226"/>
      <ns0:c r="D150" s="227"/>
      <ns0:c r="E150" s="227"/>
      <ns0:c r="F150" s="85" t="str">
        <ns0:f>IF($K150&lt;&gt;"Ready","",IF(ISNUMBER(D150),D150,Products!D150))</ns0:f>
      </ns0:c>
      <ns0:c r="G150" s="85" t="str">
        <ns0:f t="shared" si="1"/>
      </ns0:c>
      <ns0:c r="H150" s="85" t="str">
        <ns0:f>IF($K150&lt;&gt;"Ready","",N(C150)*Stock!N150)</ns0:f>
      </ns0:c>
      <ns0:c r="I150" s="85" t="str">
        <ns0:f t="shared" si="2"/>
      </ns0:c>
      <ns0:c r="J150" s="226"/>
      <ns0:c r="K150" s="83" t="str">
        <ns0:f>IF(A150="","",IF(Products!I150&lt;&gt;"Ready","Fix Products",IF(COUNTA(C150:E150)&lt;&gt;COUNT(C150:E150),"Numbers only",IF(MIN(C150:E150)&lt;0,"No negatives",IF(AND(ISNUMBER(E150),N(C150)=0),"Add quantity sold",IF(Stock!X150&lt;&gt;"Ready","Fix Stock row","Ready"))))))</ns0:f>
      </ns0:c>
    </ns0:row>
    <ns0:row r="151" ht="15.75" customHeight="1">
      <ns0:c r="A151" s="83" t="str">
        <ns0:f>IF(Products!A151="","",Products!A151)</ns0:f>
      </ns0:c>
      <ns0:c r="B151" s="83" t="str">
        <ns0:f>IF(A151="","",Products!B151)</ns0:f>
      </ns0:c>
      <ns0:c r="C151" s="226"/>
      <ns0:c r="D151" s="227"/>
      <ns0:c r="E151" s="227"/>
      <ns0:c r="F151" s="85" t="str">
        <ns0:f>IF($K151&lt;&gt;"Ready","",IF(ISNUMBER(D151),D151,Products!D151))</ns0:f>
      </ns0:c>
      <ns0:c r="G151" s="85" t="str">
        <ns0:f t="shared" si="1"/>
      </ns0:c>
      <ns0:c r="H151" s="85" t="str">
        <ns0:f>IF($K151&lt;&gt;"Ready","",N(C151)*Stock!N151)</ns0:f>
      </ns0:c>
      <ns0:c r="I151" s="85" t="str">
        <ns0:f t="shared" si="2"/>
      </ns0:c>
      <ns0:c r="J151" s="226"/>
      <ns0:c r="K151" s="83" t="str">
        <ns0:f>IF(A151="","",IF(Products!I151&lt;&gt;"Ready","Fix Products",IF(COUNTA(C151:E151)&lt;&gt;COUNT(C151:E151),"Numbers only",IF(MIN(C151:E151)&lt;0,"No negatives",IF(AND(ISNUMBER(E151),N(C151)=0),"Add quantity sold",IF(Stock!X151&lt;&gt;"Ready","Fix Stock row","Ready"))))))</ns0:f>
      </ns0:c>
    </ns0:row>
    <ns0:row r="152" ht="15.75" customHeight="1">
      <ns0:c r="A152" s="83" t="str">
        <ns0:f>IF(Products!A152="","",Products!A152)</ns0:f>
      </ns0:c>
      <ns0:c r="B152" s="83" t="str">
        <ns0:f>IF(A152="","",Products!B152)</ns0:f>
      </ns0:c>
      <ns0:c r="C152" s="226"/>
      <ns0:c r="D152" s="227"/>
      <ns0:c r="E152" s="227"/>
      <ns0:c r="F152" s="85" t="str">
        <ns0:f>IF($K152&lt;&gt;"Ready","",IF(ISNUMBER(D152),D152,Products!D152))</ns0:f>
      </ns0:c>
      <ns0:c r="G152" s="85" t="str">
        <ns0:f t="shared" si="1"/>
      </ns0:c>
      <ns0:c r="H152" s="85" t="str">
        <ns0:f>IF($K152&lt;&gt;"Ready","",N(C152)*Stock!N152)</ns0:f>
      </ns0:c>
      <ns0:c r="I152" s="85" t="str">
        <ns0:f t="shared" si="2"/>
      </ns0:c>
      <ns0:c r="J152" s="226"/>
      <ns0:c r="K152" s="83" t="str">
        <ns0:f>IF(A152="","",IF(Products!I152&lt;&gt;"Ready","Fix Products",IF(COUNTA(C152:E152)&lt;&gt;COUNT(C152:E152),"Numbers only",IF(MIN(C152:E152)&lt;0,"No negatives",IF(AND(ISNUMBER(E152),N(C152)=0),"Add quantity sold",IF(Stock!X152&lt;&gt;"Ready","Fix Stock row","Ready"))))))</ns0:f>
      </ns0:c>
    </ns0:row>
    <ns0:row r="153" ht="15.75" customHeight="1">
      <ns0:c r="A153" s="83" t="str">
        <ns0:f>IF(Products!A153="","",Products!A153)</ns0:f>
      </ns0:c>
      <ns0:c r="B153" s="83" t="str">
        <ns0:f>IF(A153="","",Products!B153)</ns0:f>
      </ns0:c>
      <ns0:c r="C153" s="226"/>
      <ns0:c r="D153" s="227"/>
      <ns0:c r="E153" s="227"/>
      <ns0:c r="F153" s="85" t="str">
        <ns0:f>IF($K153&lt;&gt;"Ready","",IF(ISNUMBER(D153),D153,Products!D153))</ns0:f>
      </ns0:c>
      <ns0:c r="G153" s="85" t="str">
        <ns0:f t="shared" si="1"/>
      </ns0:c>
      <ns0:c r="H153" s="85" t="str">
        <ns0:f>IF($K153&lt;&gt;"Ready","",N(C153)*Stock!N153)</ns0:f>
      </ns0:c>
      <ns0:c r="I153" s="85" t="str">
        <ns0:f t="shared" si="2"/>
      </ns0:c>
      <ns0:c r="J153" s="226"/>
      <ns0:c r="K153" s="83" t="str">
        <ns0:f>IF(A153="","",IF(Products!I153&lt;&gt;"Ready","Fix Products",IF(COUNTA(C153:E153)&lt;&gt;COUNT(C153:E153),"Numbers only",IF(MIN(C153:E153)&lt;0,"No negatives",IF(AND(ISNUMBER(E153),N(C153)=0),"Add quantity sold",IF(Stock!X153&lt;&gt;"Ready","Fix Stock row","Ready"))))))</ns0:f>
      </ns0:c>
    </ns0:row>
    <ns0:row r="154" ht="15.75" customHeight="1">
      <ns0:c r="A154" s="83" t="str">
        <ns0:f>IF(Products!A154="","",Products!A154)</ns0:f>
      </ns0:c>
      <ns0:c r="B154" s="83" t="str">
        <ns0:f>IF(A154="","",Products!B154)</ns0:f>
      </ns0:c>
      <ns0:c r="C154" s="226"/>
      <ns0:c r="D154" s="227"/>
      <ns0:c r="E154" s="227"/>
      <ns0:c r="F154" s="85" t="str">
        <ns0:f>IF($K154&lt;&gt;"Ready","",IF(ISNUMBER(D154),D154,Products!D154))</ns0:f>
      </ns0:c>
      <ns0:c r="G154" s="85" t="str">
        <ns0:f t="shared" si="1"/>
      </ns0:c>
      <ns0:c r="H154" s="85" t="str">
        <ns0:f>IF($K154&lt;&gt;"Ready","",N(C154)*Stock!N154)</ns0:f>
      </ns0:c>
      <ns0:c r="I154" s="85" t="str">
        <ns0:f t="shared" si="2"/>
      </ns0:c>
      <ns0:c r="J154" s="226"/>
      <ns0:c r="K154" s="83" t="str">
        <ns0:f>IF(A154="","",IF(Products!I154&lt;&gt;"Ready","Fix Products",IF(COUNTA(C154:E154)&lt;&gt;COUNT(C154:E154),"Numbers only",IF(MIN(C154:E154)&lt;0,"No negatives",IF(AND(ISNUMBER(E154),N(C154)=0),"Add quantity sold",IF(Stock!X154&lt;&gt;"Ready","Fix Stock row","Ready"))))))</ns0:f>
      </ns0:c>
    </ns0:row>
    <ns0:row r="155" ht="15.75" customHeight="1">
      <ns0:c r="A155" s="83" t="str">
        <ns0:f>IF(Products!A155="","",Products!A155)</ns0:f>
      </ns0:c>
      <ns0:c r="B155" s="83" t="str">
        <ns0:f>IF(A155="","",Products!B155)</ns0:f>
      </ns0:c>
      <ns0:c r="C155" s="226"/>
      <ns0:c r="D155" s="227"/>
      <ns0:c r="E155" s="227"/>
      <ns0:c r="F155" s="85" t="str">
        <ns0:f>IF($K155&lt;&gt;"Ready","",IF(ISNUMBER(D155),D155,Products!D155))</ns0:f>
      </ns0:c>
      <ns0:c r="G155" s="85" t="str">
        <ns0:f t="shared" si="1"/>
      </ns0:c>
      <ns0:c r="H155" s="85" t="str">
        <ns0:f>IF($K155&lt;&gt;"Ready","",N(C155)*Stock!N155)</ns0:f>
      </ns0:c>
      <ns0:c r="I155" s="85" t="str">
        <ns0:f t="shared" si="2"/>
      </ns0:c>
      <ns0:c r="J155" s="226"/>
      <ns0:c r="K155" s="83" t="str">
        <ns0:f>IF(A155="","",IF(Products!I155&lt;&gt;"Ready","Fix Products",IF(COUNTA(C155:E155)&lt;&gt;COUNT(C155:E155),"Numbers only",IF(MIN(C155:E155)&lt;0,"No negatives",IF(AND(ISNUMBER(E155),N(C155)=0),"Add quantity sold",IF(Stock!X155&lt;&gt;"Ready","Fix Stock row","Ready"))))))</ns0:f>
      </ns0:c>
    </ns0:row>
    <ns0:row r="156" ht="15.75" customHeight="1">
      <ns0:c r="A156" s="83" t="str">
        <ns0:f>IF(Products!A156="","",Products!A156)</ns0:f>
      </ns0:c>
      <ns0:c r="B156" s="83" t="str">
        <ns0:f>IF(A156="","",Products!B156)</ns0:f>
      </ns0:c>
      <ns0:c r="C156" s="226"/>
      <ns0:c r="D156" s="227"/>
      <ns0:c r="E156" s="227"/>
      <ns0:c r="F156" s="85" t="str">
        <ns0:f>IF($K156&lt;&gt;"Ready","",IF(ISNUMBER(D156),D156,Products!D156))</ns0:f>
      </ns0:c>
      <ns0:c r="G156" s="85" t="str">
        <ns0:f t="shared" si="1"/>
      </ns0:c>
      <ns0:c r="H156" s="85" t="str">
        <ns0:f>IF($K156&lt;&gt;"Ready","",N(C156)*Stock!N156)</ns0:f>
      </ns0:c>
      <ns0:c r="I156" s="85" t="str">
        <ns0:f t="shared" si="2"/>
      </ns0:c>
      <ns0:c r="J156" s="226"/>
      <ns0:c r="K156" s="83" t="str">
        <ns0:f>IF(A156="","",IF(Products!I156&lt;&gt;"Ready","Fix Products",IF(COUNTA(C156:E156)&lt;&gt;COUNT(C156:E156),"Numbers only",IF(MIN(C156:E156)&lt;0,"No negatives",IF(AND(ISNUMBER(E156),N(C156)=0),"Add quantity sold",IF(Stock!X156&lt;&gt;"Ready","Fix Stock row","Ready"))))))</ns0:f>
      </ns0:c>
    </ns0:row>
    <ns0:row r="157" ht="15.75" customHeight="1">
      <ns0:c r="A157" s="83" t="str">
        <ns0:f>IF(Products!A157="","",Products!A157)</ns0:f>
      </ns0:c>
      <ns0:c r="B157" s="83" t="str">
        <ns0:f>IF(A157="","",Products!B157)</ns0:f>
      </ns0:c>
      <ns0:c r="C157" s="226"/>
      <ns0:c r="D157" s="227"/>
      <ns0:c r="E157" s="227"/>
      <ns0:c r="F157" s="85" t="str">
        <ns0:f>IF($K157&lt;&gt;"Ready","",IF(ISNUMBER(D157),D157,Products!D157))</ns0:f>
      </ns0:c>
      <ns0:c r="G157" s="85" t="str">
        <ns0:f t="shared" si="1"/>
      </ns0:c>
      <ns0:c r="H157" s="85" t="str">
        <ns0:f>IF($K157&lt;&gt;"Ready","",N(C157)*Stock!N157)</ns0:f>
      </ns0:c>
      <ns0:c r="I157" s="85" t="str">
        <ns0:f t="shared" si="2"/>
      </ns0:c>
      <ns0:c r="J157" s="226"/>
      <ns0:c r="K157" s="83" t="str">
        <ns0:f>IF(A157="","",IF(Products!I157&lt;&gt;"Ready","Fix Products",IF(COUNTA(C157:E157)&lt;&gt;COUNT(C157:E157),"Numbers only",IF(MIN(C157:E157)&lt;0,"No negatives",IF(AND(ISNUMBER(E157),N(C157)=0),"Add quantity sold",IF(Stock!X157&lt;&gt;"Ready","Fix Stock row","Ready"))))))</ns0:f>
      </ns0:c>
    </ns0:row>
    <ns0:row r="158" ht="15.75" customHeight="1">
      <ns0:c r="A158" s="83" t="str">
        <ns0:f>IF(Products!A158="","",Products!A158)</ns0:f>
      </ns0:c>
      <ns0:c r="B158" s="83" t="str">
        <ns0:f>IF(A158="","",Products!B158)</ns0:f>
      </ns0:c>
      <ns0:c r="C158" s="226"/>
      <ns0:c r="D158" s="227"/>
      <ns0:c r="E158" s="227"/>
      <ns0:c r="F158" s="85" t="str">
        <ns0:f>IF($K158&lt;&gt;"Ready","",IF(ISNUMBER(D158),D158,Products!D158))</ns0:f>
      </ns0:c>
      <ns0:c r="G158" s="85" t="str">
        <ns0:f t="shared" si="1"/>
      </ns0:c>
      <ns0:c r="H158" s="85" t="str">
        <ns0:f>IF($K158&lt;&gt;"Ready","",N(C158)*Stock!N158)</ns0:f>
      </ns0:c>
      <ns0:c r="I158" s="85" t="str">
        <ns0:f t="shared" si="2"/>
      </ns0:c>
      <ns0:c r="J158" s="226"/>
      <ns0:c r="K158" s="83" t="str">
        <ns0:f>IF(A158="","",IF(Products!I158&lt;&gt;"Ready","Fix Products",IF(COUNTA(C158:E158)&lt;&gt;COUNT(C158:E158),"Numbers only",IF(MIN(C158:E158)&lt;0,"No negatives",IF(AND(ISNUMBER(E158),N(C158)=0),"Add quantity sold",IF(Stock!X158&lt;&gt;"Ready","Fix Stock row","Ready"))))))</ns0:f>
      </ns0:c>
    </ns0:row>
    <ns0:row r="159" ht="15.75" customHeight="1">
      <ns0:c r="A159" s="83" t="str">
        <ns0:f>IF(Products!A159="","",Products!A159)</ns0:f>
      </ns0:c>
      <ns0:c r="B159" s="83" t="str">
        <ns0:f>IF(A159="","",Products!B159)</ns0:f>
      </ns0:c>
      <ns0:c r="C159" s="226"/>
      <ns0:c r="D159" s="227"/>
      <ns0:c r="E159" s="227"/>
      <ns0:c r="F159" s="85" t="str">
        <ns0:f>IF($K159&lt;&gt;"Ready","",IF(ISNUMBER(D159),D159,Products!D159))</ns0:f>
      </ns0:c>
      <ns0:c r="G159" s="85" t="str">
        <ns0:f t="shared" si="1"/>
      </ns0:c>
      <ns0:c r="H159" s="85" t="str">
        <ns0:f>IF($K159&lt;&gt;"Ready","",N(C159)*Stock!N159)</ns0:f>
      </ns0:c>
      <ns0:c r="I159" s="85" t="str">
        <ns0:f t="shared" si="2"/>
      </ns0:c>
      <ns0:c r="J159" s="226"/>
      <ns0:c r="K159" s="83" t="str">
        <ns0:f>IF(A159="","",IF(Products!I159&lt;&gt;"Ready","Fix Products",IF(COUNTA(C159:E159)&lt;&gt;COUNT(C159:E159),"Numbers only",IF(MIN(C159:E159)&lt;0,"No negatives",IF(AND(ISNUMBER(E159),N(C159)=0),"Add quantity sold",IF(Stock!X159&lt;&gt;"Ready","Fix Stock row","Ready"))))))</ns0:f>
      </ns0:c>
    </ns0:row>
    <ns0:row r="160" ht="15.75" customHeight="1">
      <ns0:c r="A160" s="83" t="str">
        <ns0:f>IF(Products!A160="","",Products!A160)</ns0:f>
      </ns0:c>
      <ns0:c r="B160" s="83" t="str">
        <ns0:f>IF(A160="","",Products!B160)</ns0:f>
      </ns0:c>
      <ns0:c r="C160" s="226"/>
      <ns0:c r="D160" s="227"/>
      <ns0:c r="E160" s="227"/>
      <ns0:c r="F160" s="85" t="str">
        <ns0:f>IF($K160&lt;&gt;"Ready","",IF(ISNUMBER(D160),D160,Products!D160))</ns0:f>
      </ns0:c>
      <ns0:c r="G160" s="85" t="str">
        <ns0:f t="shared" si="1"/>
      </ns0:c>
      <ns0:c r="H160" s="85" t="str">
        <ns0:f>IF($K160&lt;&gt;"Ready","",N(C160)*Stock!N160)</ns0:f>
      </ns0:c>
      <ns0:c r="I160" s="85" t="str">
        <ns0:f t="shared" si="2"/>
      </ns0:c>
      <ns0:c r="J160" s="226"/>
      <ns0:c r="K160" s="83" t="str">
        <ns0:f>IF(A160="","",IF(Products!I160&lt;&gt;"Ready","Fix Products",IF(COUNTA(C160:E160)&lt;&gt;COUNT(C160:E160),"Numbers only",IF(MIN(C160:E160)&lt;0,"No negatives",IF(AND(ISNUMBER(E160),N(C160)=0),"Add quantity sold",IF(Stock!X160&lt;&gt;"Ready","Fix Stock row","Ready"))))))</ns0:f>
      </ns0:c>
    </ns0:row>
    <ns0:row r="161" ht="15.75" customHeight="1">
      <ns0:c r="A161" s="83" t="str">
        <ns0:f>IF(Products!A161="","",Products!A161)</ns0:f>
      </ns0:c>
      <ns0:c r="B161" s="83" t="str">
        <ns0:f>IF(A161="","",Products!B161)</ns0:f>
      </ns0:c>
      <ns0:c r="C161" s="226"/>
      <ns0:c r="D161" s="227"/>
      <ns0:c r="E161" s="227"/>
      <ns0:c r="F161" s="85" t="str">
        <ns0:f>IF($K161&lt;&gt;"Ready","",IF(ISNUMBER(D161),D161,Products!D161))</ns0:f>
      </ns0:c>
      <ns0:c r="G161" s="85" t="str">
        <ns0:f t="shared" si="1"/>
      </ns0:c>
      <ns0:c r="H161" s="85" t="str">
        <ns0:f>IF($K161&lt;&gt;"Ready","",N(C161)*Stock!N161)</ns0:f>
      </ns0:c>
      <ns0:c r="I161" s="85" t="str">
        <ns0:f t="shared" si="2"/>
      </ns0:c>
      <ns0:c r="J161" s="226"/>
      <ns0:c r="K161" s="83" t="str">
        <ns0:f>IF(A161="","",IF(Products!I161&lt;&gt;"Ready","Fix Products",IF(COUNTA(C161:E161)&lt;&gt;COUNT(C161:E161),"Numbers only",IF(MIN(C161:E161)&lt;0,"No negatives",IF(AND(ISNUMBER(E161),N(C161)=0),"Add quantity sold",IF(Stock!X161&lt;&gt;"Ready","Fix Stock row","Ready"))))))</ns0:f>
      </ns0:c>
    </ns0:row>
    <ns0:row r="162" ht="15.75" customHeight="1">
      <ns0:c r="A162" s="83" t="str">
        <ns0:f>IF(Products!A162="","",Products!A162)</ns0:f>
      </ns0:c>
      <ns0:c r="B162" s="83" t="str">
        <ns0:f>IF(A162="","",Products!B162)</ns0:f>
      </ns0:c>
      <ns0:c r="C162" s="226"/>
      <ns0:c r="D162" s="227"/>
      <ns0:c r="E162" s="227"/>
      <ns0:c r="F162" s="85" t="str">
        <ns0:f>IF($K162&lt;&gt;"Ready","",IF(ISNUMBER(D162),D162,Products!D162))</ns0:f>
      </ns0:c>
      <ns0:c r="G162" s="85" t="str">
        <ns0:f t="shared" si="1"/>
      </ns0:c>
      <ns0:c r="H162" s="85" t="str">
        <ns0:f>IF($K162&lt;&gt;"Ready","",N(C162)*Stock!N162)</ns0:f>
      </ns0:c>
      <ns0:c r="I162" s="85" t="str">
        <ns0:f t="shared" si="2"/>
      </ns0:c>
      <ns0:c r="J162" s="226"/>
      <ns0:c r="K162" s="83" t="str">
        <ns0:f>IF(A162="","",IF(Products!I162&lt;&gt;"Ready","Fix Products",IF(COUNTA(C162:E162)&lt;&gt;COUNT(C162:E162),"Numbers only",IF(MIN(C162:E162)&lt;0,"No negatives",IF(AND(ISNUMBER(E162),N(C162)=0),"Add quantity sold",IF(Stock!X162&lt;&gt;"Ready","Fix Stock row","Ready"))))))</ns0:f>
      </ns0:c>
    </ns0:row>
    <ns0:row r="163" ht="15.75" customHeight="1">
      <ns0:c r="A163" s="83" t="str">
        <ns0:f>IF(Products!A163="","",Products!A163)</ns0:f>
      </ns0:c>
      <ns0:c r="B163" s="83" t="str">
        <ns0:f>IF(A163="","",Products!B163)</ns0:f>
      </ns0:c>
      <ns0:c r="C163" s="226"/>
      <ns0:c r="D163" s="227"/>
      <ns0:c r="E163" s="227"/>
      <ns0:c r="F163" s="85" t="str">
        <ns0:f>IF($K163&lt;&gt;"Ready","",IF(ISNUMBER(D163),D163,Products!D163))</ns0:f>
      </ns0:c>
      <ns0:c r="G163" s="85" t="str">
        <ns0:f t="shared" si="1"/>
      </ns0:c>
      <ns0:c r="H163" s="85" t="str">
        <ns0:f>IF($K163&lt;&gt;"Ready","",N(C163)*Stock!N163)</ns0:f>
      </ns0:c>
      <ns0:c r="I163" s="85" t="str">
        <ns0:f t="shared" si="2"/>
      </ns0:c>
      <ns0:c r="J163" s="226"/>
      <ns0:c r="K163" s="83" t="str">
        <ns0:f>IF(A163="","",IF(Products!I163&lt;&gt;"Ready","Fix Products",IF(COUNTA(C163:E163)&lt;&gt;COUNT(C163:E163),"Numbers only",IF(MIN(C163:E163)&lt;0,"No negatives",IF(AND(ISNUMBER(E163),N(C163)=0),"Add quantity sold",IF(Stock!X163&lt;&gt;"Ready","Fix Stock row","Ready"))))))</ns0:f>
      </ns0:c>
    </ns0:row>
    <ns0:row r="164" ht="15.75" customHeight="1">
      <ns0:c r="A164" s="83" t="str">
        <ns0:f>IF(Products!A164="","",Products!A164)</ns0:f>
      </ns0:c>
      <ns0:c r="B164" s="83" t="str">
        <ns0:f>IF(A164="","",Products!B164)</ns0:f>
      </ns0:c>
      <ns0:c r="C164" s="226"/>
      <ns0:c r="D164" s="227"/>
      <ns0:c r="E164" s="227"/>
      <ns0:c r="F164" s="85" t="str">
        <ns0:f>IF($K164&lt;&gt;"Ready","",IF(ISNUMBER(D164),D164,Products!D164))</ns0:f>
      </ns0:c>
      <ns0:c r="G164" s="85" t="str">
        <ns0:f t="shared" si="1"/>
      </ns0:c>
      <ns0:c r="H164" s="85" t="str">
        <ns0:f>IF($K164&lt;&gt;"Ready","",N(C164)*Stock!N164)</ns0:f>
      </ns0:c>
      <ns0:c r="I164" s="85" t="str">
        <ns0:f t="shared" si="2"/>
      </ns0:c>
      <ns0:c r="J164" s="226"/>
      <ns0:c r="K164" s="83" t="str">
        <ns0:f>IF(A164="","",IF(Products!I164&lt;&gt;"Ready","Fix Products",IF(COUNTA(C164:E164)&lt;&gt;COUNT(C164:E164),"Numbers only",IF(MIN(C164:E164)&lt;0,"No negatives",IF(AND(ISNUMBER(E164),N(C164)=0),"Add quantity sold",IF(Stock!X164&lt;&gt;"Ready","Fix Stock row","Ready"))))))</ns0:f>
      </ns0:c>
    </ns0:row>
    <ns0:row r="165" ht="15.75" customHeight="1">
      <ns0:c r="A165" s="83" t="str">
        <ns0:f>IF(Products!A165="","",Products!A165)</ns0:f>
      </ns0:c>
      <ns0:c r="B165" s="83" t="str">
        <ns0:f>IF(A165="","",Products!B165)</ns0:f>
      </ns0:c>
      <ns0:c r="C165" s="226"/>
      <ns0:c r="D165" s="227"/>
      <ns0:c r="E165" s="227"/>
      <ns0:c r="F165" s="85" t="str">
        <ns0:f>IF($K165&lt;&gt;"Ready","",IF(ISNUMBER(D165),D165,Products!D165))</ns0:f>
      </ns0:c>
      <ns0:c r="G165" s="85" t="str">
        <ns0:f t="shared" si="1"/>
      </ns0:c>
      <ns0:c r="H165" s="85" t="str">
        <ns0:f>IF($K165&lt;&gt;"Ready","",N(C165)*Stock!N165)</ns0:f>
      </ns0:c>
      <ns0:c r="I165" s="85" t="str">
        <ns0:f t="shared" si="2"/>
      </ns0:c>
      <ns0:c r="J165" s="226"/>
      <ns0:c r="K165" s="83" t="str">
        <ns0:f>IF(A165="","",IF(Products!I165&lt;&gt;"Ready","Fix Products",IF(COUNTA(C165:E165)&lt;&gt;COUNT(C165:E165),"Numbers only",IF(MIN(C165:E165)&lt;0,"No negatives",IF(AND(ISNUMBER(E165),N(C165)=0),"Add quantity sold",IF(Stock!X165&lt;&gt;"Ready","Fix Stock row","Ready"))))))</ns0:f>
      </ns0:c>
    </ns0:row>
    <ns0:row r="166" ht="15.75" customHeight="1">
      <ns0:c r="A166" s="83" t="str">
        <ns0:f>IF(Products!A166="","",Products!A166)</ns0:f>
      </ns0:c>
      <ns0:c r="B166" s="83" t="str">
        <ns0:f>IF(A166="","",Products!B166)</ns0:f>
      </ns0:c>
      <ns0:c r="C166" s="226"/>
      <ns0:c r="D166" s="227"/>
      <ns0:c r="E166" s="227"/>
      <ns0:c r="F166" s="85" t="str">
        <ns0:f>IF($K166&lt;&gt;"Ready","",IF(ISNUMBER(D166),D166,Products!D166))</ns0:f>
      </ns0:c>
      <ns0:c r="G166" s="85" t="str">
        <ns0:f t="shared" si="1"/>
      </ns0:c>
      <ns0:c r="H166" s="85" t="str">
        <ns0:f>IF($K166&lt;&gt;"Ready","",N(C166)*Stock!N166)</ns0:f>
      </ns0:c>
      <ns0:c r="I166" s="85" t="str">
        <ns0:f t="shared" si="2"/>
      </ns0:c>
      <ns0:c r="J166" s="226"/>
      <ns0:c r="K166" s="83" t="str">
        <ns0:f>IF(A166="","",IF(Products!I166&lt;&gt;"Ready","Fix Products",IF(COUNTA(C166:E166)&lt;&gt;COUNT(C166:E166),"Numbers only",IF(MIN(C166:E166)&lt;0,"No negatives",IF(AND(ISNUMBER(E166),N(C166)=0),"Add quantity sold",IF(Stock!X166&lt;&gt;"Ready","Fix Stock row","Ready"))))))</ns0:f>
      </ns0:c>
    </ns0:row>
    <ns0:row r="167" ht="15.75" customHeight="1">
      <ns0:c r="A167" s="83" t="str">
        <ns0:f>IF(Products!A167="","",Products!A167)</ns0:f>
      </ns0:c>
      <ns0:c r="B167" s="83" t="str">
        <ns0:f>IF(A167="","",Products!B167)</ns0:f>
      </ns0:c>
      <ns0:c r="C167" s="226"/>
      <ns0:c r="D167" s="227"/>
      <ns0:c r="E167" s="227"/>
      <ns0:c r="F167" s="85" t="str">
        <ns0:f>IF($K167&lt;&gt;"Ready","",IF(ISNUMBER(D167),D167,Products!D167))</ns0:f>
      </ns0:c>
      <ns0:c r="G167" s="85" t="str">
        <ns0:f t="shared" si="1"/>
      </ns0:c>
      <ns0:c r="H167" s="85" t="str">
        <ns0:f>IF($K167&lt;&gt;"Ready","",N(C167)*Stock!N167)</ns0:f>
      </ns0:c>
      <ns0:c r="I167" s="85" t="str">
        <ns0:f t="shared" si="2"/>
      </ns0:c>
      <ns0:c r="J167" s="226"/>
      <ns0:c r="K167" s="83" t="str">
        <ns0:f>IF(A167="","",IF(Products!I167&lt;&gt;"Ready","Fix Products",IF(COUNTA(C167:E167)&lt;&gt;COUNT(C167:E167),"Numbers only",IF(MIN(C167:E167)&lt;0,"No negatives",IF(AND(ISNUMBER(E167),N(C167)=0),"Add quantity sold",IF(Stock!X167&lt;&gt;"Ready","Fix Stock row","Ready"))))))</ns0:f>
      </ns0:c>
    </ns0:row>
    <ns0:row r="168" ht="15.75" customHeight="1">
      <ns0:c r="A168" s="83" t="str">
        <ns0:f>IF(Products!A168="","",Products!A168)</ns0:f>
      </ns0:c>
      <ns0:c r="B168" s="83" t="str">
        <ns0:f>IF(A168="","",Products!B168)</ns0:f>
      </ns0:c>
      <ns0:c r="C168" s="226"/>
      <ns0:c r="D168" s="227"/>
      <ns0:c r="E168" s="227"/>
      <ns0:c r="F168" s="85" t="str">
        <ns0:f>IF($K168&lt;&gt;"Ready","",IF(ISNUMBER(D168),D168,Products!D168))</ns0:f>
      </ns0:c>
      <ns0:c r="G168" s="85" t="str">
        <ns0:f t="shared" si="1"/>
      </ns0:c>
      <ns0:c r="H168" s="85" t="str">
        <ns0:f>IF($K168&lt;&gt;"Ready","",N(C168)*Stock!N168)</ns0:f>
      </ns0:c>
      <ns0:c r="I168" s="85" t="str">
        <ns0:f t="shared" si="2"/>
      </ns0:c>
      <ns0:c r="J168" s="226"/>
      <ns0:c r="K168" s="83" t="str">
        <ns0:f>IF(A168="","",IF(Products!I168&lt;&gt;"Ready","Fix Products",IF(COUNTA(C168:E168)&lt;&gt;COUNT(C168:E168),"Numbers only",IF(MIN(C168:E168)&lt;0,"No negatives",IF(AND(ISNUMBER(E168),N(C168)=0),"Add quantity sold",IF(Stock!X168&lt;&gt;"Ready","Fix Stock row","Ready"))))))</ns0:f>
      </ns0:c>
    </ns0:row>
    <ns0:row r="169" ht="15.75" customHeight="1">
      <ns0:c r="A169" s="83" t="str">
        <ns0:f>IF(Products!A169="","",Products!A169)</ns0:f>
      </ns0:c>
      <ns0:c r="B169" s="83" t="str">
        <ns0:f>IF(A169="","",Products!B169)</ns0:f>
      </ns0:c>
      <ns0:c r="C169" s="226"/>
      <ns0:c r="D169" s="227"/>
      <ns0:c r="E169" s="227"/>
      <ns0:c r="F169" s="85" t="str">
        <ns0:f>IF($K169&lt;&gt;"Ready","",IF(ISNUMBER(D169),D169,Products!D169))</ns0:f>
      </ns0:c>
      <ns0:c r="G169" s="85" t="str">
        <ns0:f t="shared" si="1"/>
      </ns0:c>
      <ns0:c r="H169" s="85" t="str">
        <ns0:f>IF($K169&lt;&gt;"Ready","",N(C169)*Stock!N169)</ns0:f>
      </ns0:c>
      <ns0:c r="I169" s="85" t="str">
        <ns0:f t="shared" si="2"/>
      </ns0:c>
      <ns0:c r="J169" s="226"/>
      <ns0:c r="K169" s="83" t="str">
        <ns0:f>IF(A169="","",IF(Products!I169&lt;&gt;"Ready","Fix Products",IF(COUNTA(C169:E169)&lt;&gt;COUNT(C169:E169),"Numbers only",IF(MIN(C169:E169)&lt;0,"No negatives",IF(AND(ISNUMBER(E169),N(C169)=0),"Add quantity sold",IF(Stock!X169&lt;&gt;"Ready","Fix Stock row","Ready"))))))</ns0:f>
      </ns0:c>
    </ns0:row>
    <ns0:row r="170" ht="15.75" customHeight="1">
      <ns0:c r="A170" s="83" t="str">
        <ns0:f>IF(Products!A170="","",Products!A170)</ns0:f>
      </ns0:c>
      <ns0:c r="B170" s="83" t="str">
        <ns0:f>IF(A170="","",Products!B170)</ns0:f>
      </ns0:c>
      <ns0:c r="C170" s="226"/>
      <ns0:c r="D170" s="227"/>
      <ns0:c r="E170" s="227"/>
      <ns0:c r="F170" s="85" t="str">
        <ns0:f>IF($K170&lt;&gt;"Ready","",IF(ISNUMBER(D170),D170,Products!D170))</ns0:f>
      </ns0:c>
      <ns0:c r="G170" s="85" t="str">
        <ns0:f t="shared" si="1"/>
      </ns0:c>
      <ns0:c r="H170" s="85" t="str">
        <ns0:f>IF($K170&lt;&gt;"Ready","",N(C170)*Stock!N170)</ns0:f>
      </ns0:c>
      <ns0:c r="I170" s="85" t="str">
        <ns0:f t="shared" si="2"/>
      </ns0:c>
      <ns0:c r="J170" s="226"/>
      <ns0:c r="K170" s="83" t="str">
        <ns0:f>IF(A170="","",IF(Products!I170&lt;&gt;"Ready","Fix Products",IF(COUNTA(C170:E170)&lt;&gt;COUNT(C170:E170),"Numbers only",IF(MIN(C170:E170)&lt;0,"No negatives",IF(AND(ISNUMBER(E170),N(C170)=0),"Add quantity sold",IF(Stock!X170&lt;&gt;"Ready","Fix Stock row","Ready"))))))</ns0:f>
      </ns0:c>
    </ns0:row>
    <ns0:row r="171" ht="15.75" customHeight="1">
      <ns0:c r="A171" s="83" t="str">
        <ns0:f>IF(Products!A171="","",Products!A171)</ns0:f>
      </ns0:c>
      <ns0:c r="B171" s="83" t="str">
        <ns0:f>IF(A171="","",Products!B171)</ns0:f>
      </ns0:c>
      <ns0:c r="C171" s="226"/>
      <ns0:c r="D171" s="227"/>
      <ns0:c r="E171" s="227"/>
      <ns0:c r="F171" s="85" t="str">
        <ns0:f>IF($K171&lt;&gt;"Ready","",IF(ISNUMBER(D171),D171,Products!D171))</ns0:f>
      </ns0:c>
      <ns0:c r="G171" s="85" t="str">
        <ns0:f t="shared" si="1"/>
      </ns0:c>
      <ns0:c r="H171" s="85" t="str">
        <ns0:f>IF($K171&lt;&gt;"Ready","",N(C171)*Stock!N171)</ns0:f>
      </ns0:c>
      <ns0:c r="I171" s="85" t="str">
        <ns0:f t="shared" si="2"/>
      </ns0:c>
      <ns0:c r="J171" s="226"/>
      <ns0:c r="K171" s="83" t="str">
        <ns0:f>IF(A171="","",IF(Products!I171&lt;&gt;"Ready","Fix Products",IF(COUNTA(C171:E171)&lt;&gt;COUNT(C171:E171),"Numbers only",IF(MIN(C171:E171)&lt;0,"No negatives",IF(AND(ISNUMBER(E171),N(C171)=0),"Add quantity sold",IF(Stock!X171&lt;&gt;"Ready","Fix Stock row","Ready"))))))</ns0:f>
      </ns0:c>
    </ns0:row>
    <ns0:row r="172" ht="15.75" customHeight="1">
      <ns0:c r="A172" s="83" t="str">
        <ns0:f>IF(Products!A172="","",Products!A172)</ns0:f>
      </ns0:c>
      <ns0:c r="B172" s="83" t="str">
        <ns0:f>IF(A172="","",Products!B172)</ns0:f>
      </ns0:c>
      <ns0:c r="C172" s="226"/>
      <ns0:c r="D172" s="227"/>
      <ns0:c r="E172" s="227"/>
      <ns0:c r="F172" s="85" t="str">
        <ns0:f>IF($K172&lt;&gt;"Ready","",IF(ISNUMBER(D172),D172,Products!D172))</ns0:f>
      </ns0:c>
      <ns0:c r="G172" s="85" t="str">
        <ns0:f t="shared" si="1"/>
      </ns0:c>
      <ns0:c r="H172" s="85" t="str">
        <ns0:f>IF($K172&lt;&gt;"Ready","",N(C172)*Stock!N172)</ns0:f>
      </ns0:c>
      <ns0:c r="I172" s="85" t="str">
        <ns0:f t="shared" si="2"/>
      </ns0:c>
      <ns0:c r="J172" s="226"/>
      <ns0:c r="K172" s="83" t="str">
        <ns0:f>IF(A172="","",IF(Products!I172&lt;&gt;"Ready","Fix Products",IF(COUNTA(C172:E172)&lt;&gt;COUNT(C172:E172),"Numbers only",IF(MIN(C172:E172)&lt;0,"No negatives",IF(AND(ISNUMBER(E172),N(C172)=0),"Add quantity sold",IF(Stock!X172&lt;&gt;"Ready","Fix Stock row","Ready"))))))</ns0:f>
      </ns0:c>
    </ns0:row>
    <ns0:row r="173" ht="15.75" customHeight="1">
      <ns0:c r="A173" s="83" t="str">
        <ns0:f>IF(Products!A173="","",Products!A173)</ns0:f>
      </ns0:c>
      <ns0:c r="B173" s="83" t="str">
        <ns0:f>IF(A173="","",Products!B173)</ns0:f>
      </ns0:c>
      <ns0:c r="C173" s="226"/>
      <ns0:c r="D173" s="227"/>
      <ns0:c r="E173" s="227"/>
      <ns0:c r="F173" s="85" t="str">
        <ns0:f>IF($K173&lt;&gt;"Ready","",IF(ISNUMBER(D173),D173,Products!D173))</ns0:f>
      </ns0:c>
      <ns0:c r="G173" s="85" t="str">
        <ns0:f t="shared" si="1"/>
      </ns0:c>
      <ns0:c r="H173" s="85" t="str">
        <ns0:f>IF($K173&lt;&gt;"Ready","",N(C173)*Stock!N173)</ns0:f>
      </ns0:c>
      <ns0:c r="I173" s="85" t="str">
        <ns0:f t="shared" si="2"/>
      </ns0:c>
      <ns0:c r="J173" s="226"/>
      <ns0:c r="K173" s="83" t="str">
        <ns0:f>IF(A173="","",IF(Products!I173&lt;&gt;"Ready","Fix Products",IF(COUNTA(C173:E173)&lt;&gt;COUNT(C173:E173),"Numbers only",IF(MIN(C173:E173)&lt;0,"No negatives",IF(AND(ISNUMBER(E173),N(C173)=0),"Add quantity sold",IF(Stock!X173&lt;&gt;"Ready","Fix Stock row","Ready"))))))</ns0:f>
      </ns0:c>
    </ns0:row>
    <ns0:row r="174" ht="15.75" customHeight="1">
      <ns0:c r="A174" s="83" t="str">
        <ns0:f>IF(Products!A174="","",Products!A174)</ns0:f>
      </ns0:c>
      <ns0:c r="B174" s="83" t="str">
        <ns0:f>IF(A174="","",Products!B174)</ns0:f>
      </ns0:c>
      <ns0:c r="C174" s="226"/>
      <ns0:c r="D174" s="227"/>
      <ns0:c r="E174" s="227"/>
      <ns0:c r="F174" s="85" t="str">
        <ns0:f>IF($K174&lt;&gt;"Ready","",IF(ISNUMBER(D174),D174,Products!D174))</ns0:f>
      </ns0:c>
      <ns0:c r="G174" s="85" t="str">
        <ns0:f t="shared" si="1"/>
      </ns0:c>
      <ns0:c r="H174" s="85" t="str">
        <ns0:f>IF($K174&lt;&gt;"Ready","",N(C174)*Stock!N174)</ns0:f>
      </ns0:c>
      <ns0:c r="I174" s="85" t="str">
        <ns0:f t="shared" si="2"/>
      </ns0:c>
      <ns0:c r="J174" s="226"/>
      <ns0:c r="K174" s="83" t="str">
        <ns0:f>IF(A174="","",IF(Products!I174&lt;&gt;"Ready","Fix Products",IF(COUNTA(C174:E174)&lt;&gt;COUNT(C174:E174),"Numbers only",IF(MIN(C174:E174)&lt;0,"No negatives",IF(AND(ISNUMBER(E174),N(C174)=0),"Add quantity sold",IF(Stock!X174&lt;&gt;"Ready","Fix Stock row","Ready"))))))</ns0:f>
      </ns0:c>
    </ns0:row>
    <ns0:row r="175" ht="15.75" customHeight="1">
      <ns0:c r="A175" s="83" t="str">
        <ns0:f>IF(Products!A175="","",Products!A175)</ns0:f>
      </ns0:c>
      <ns0:c r="B175" s="83" t="str">
        <ns0:f>IF(A175="","",Products!B175)</ns0:f>
      </ns0:c>
      <ns0:c r="C175" s="226"/>
      <ns0:c r="D175" s="227"/>
      <ns0:c r="E175" s="227"/>
      <ns0:c r="F175" s="85" t="str">
        <ns0:f>IF($K175&lt;&gt;"Ready","",IF(ISNUMBER(D175),D175,Products!D175))</ns0:f>
      </ns0:c>
      <ns0:c r="G175" s="85" t="str">
        <ns0:f t="shared" si="1"/>
      </ns0:c>
      <ns0:c r="H175" s="85" t="str">
        <ns0:f>IF($K175&lt;&gt;"Ready","",N(C175)*Stock!N175)</ns0:f>
      </ns0:c>
      <ns0:c r="I175" s="85" t="str">
        <ns0:f t="shared" si="2"/>
      </ns0:c>
      <ns0:c r="J175" s="226"/>
      <ns0:c r="K175" s="83" t="str">
        <ns0:f>IF(A175="","",IF(Products!I175&lt;&gt;"Ready","Fix Products",IF(COUNTA(C175:E175)&lt;&gt;COUNT(C175:E175),"Numbers only",IF(MIN(C175:E175)&lt;0,"No negatives",IF(AND(ISNUMBER(E175),N(C175)=0),"Add quantity sold",IF(Stock!X175&lt;&gt;"Ready","Fix Stock row","Ready"))))))</ns0:f>
      </ns0:c>
    </ns0:row>
    <ns0:row r="176" ht="15.75" customHeight="1">
      <ns0:c r="A176" s="83" t="str">
        <ns0:f>IF(Products!A176="","",Products!A176)</ns0:f>
      </ns0:c>
      <ns0:c r="B176" s="83" t="str">
        <ns0:f>IF(A176="","",Products!B176)</ns0:f>
      </ns0:c>
      <ns0:c r="C176" s="226"/>
      <ns0:c r="D176" s="227"/>
      <ns0:c r="E176" s="227"/>
      <ns0:c r="F176" s="85" t="str">
        <ns0:f>IF($K176&lt;&gt;"Ready","",IF(ISNUMBER(D176),D176,Products!D176))</ns0:f>
      </ns0:c>
      <ns0:c r="G176" s="85" t="str">
        <ns0:f t="shared" si="1"/>
      </ns0:c>
      <ns0:c r="H176" s="85" t="str">
        <ns0:f>IF($K176&lt;&gt;"Ready","",N(C176)*Stock!N176)</ns0:f>
      </ns0:c>
      <ns0:c r="I176" s="85" t="str">
        <ns0:f t="shared" si="2"/>
      </ns0:c>
      <ns0:c r="J176" s="226"/>
      <ns0:c r="K176" s="83" t="str">
        <ns0:f>IF(A176="","",IF(Products!I176&lt;&gt;"Ready","Fix Products",IF(COUNTA(C176:E176)&lt;&gt;COUNT(C176:E176),"Numbers only",IF(MIN(C176:E176)&lt;0,"No negatives",IF(AND(ISNUMBER(E176),N(C176)=0),"Add quantity sold",IF(Stock!X176&lt;&gt;"Ready","Fix Stock row","Ready"))))))</ns0:f>
      </ns0:c>
    </ns0:row>
    <ns0:row r="177" ht="15.75" customHeight="1">
      <ns0:c r="A177" s="83" t="str">
        <ns0:f>IF(Products!A177="","",Products!A177)</ns0:f>
      </ns0:c>
      <ns0:c r="B177" s="83" t="str">
        <ns0:f>IF(A177="","",Products!B177)</ns0:f>
      </ns0:c>
      <ns0:c r="C177" s="226"/>
      <ns0:c r="D177" s="227"/>
      <ns0:c r="E177" s="227"/>
      <ns0:c r="F177" s="85" t="str">
        <ns0:f>IF($K177&lt;&gt;"Ready","",IF(ISNUMBER(D177),D177,Products!D177))</ns0:f>
      </ns0:c>
      <ns0:c r="G177" s="85" t="str">
        <ns0:f t="shared" si="1"/>
      </ns0:c>
      <ns0:c r="H177" s="85" t="str">
        <ns0:f>IF($K177&lt;&gt;"Ready","",N(C177)*Stock!N177)</ns0:f>
      </ns0:c>
      <ns0:c r="I177" s="85" t="str">
        <ns0:f t="shared" si="2"/>
      </ns0:c>
      <ns0:c r="J177" s="226"/>
      <ns0:c r="K177" s="83" t="str">
        <ns0:f>IF(A177="","",IF(Products!I177&lt;&gt;"Ready","Fix Products",IF(COUNTA(C177:E177)&lt;&gt;COUNT(C177:E177),"Numbers only",IF(MIN(C177:E177)&lt;0,"No negatives",IF(AND(ISNUMBER(E177),N(C177)=0),"Add quantity sold",IF(Stock!X177&lt;&gt;"Ready","Fix Stock row","Ready"))))))</ns0:f>
      </ns0:c>
    </ns0:row>
    <ns0:row r="178" ht="15.75" customHeight="1">
      <ns0:c r="A178" s="83" t="str">
        <ns0:f>IF(Products!A178="","",Products!A178)</ns0:f>
      </ns0:c>
      <ns0:c r="B178" s="83" t="str">
        <ns0:f>IF(A178="","",Products!B178)</ns0:f>
      </ns0:c>
      <ns0:c r="C178" s="226"/>
      <ns0:c r="D178" s="227"/>
      <ns0:c r="E178" s="227"/>
      <ns0:c r="F178" s="85" t="str">
        <ns0:f>IF($K178&lt;&gt;"Ready","",IF(ISNUMBER(D178),D178,Products!D178))</ns0:f>
      </ns0:c>
      <ns0:c r="G178" s="85" t="str">
        <ns0:f t="shared" si="1"/>
      </ns0:c>
      <ns0:c r="H178" s="85" t="str">
        <ns0:f>IF($K178&lt;&gt;"Ready","",N(C178)*Stock!N178)</ns0:f>
      </ns0:c>
      <ns0:c r="I178" s="85" t="str">
        <ns0:f t="shared" si="2"/>
      </ns0:c>
      <ns0:c r="J178" s="226"/>
      <ns0:c r="K178" s="83" t="str">
        <ns0:f>IF(A178="","",IF(Products!I178&lt;&gt;"Ready","Fix Products",IF(COUNTA(C178:E178)&lt;&gt;COUNT(C178:E178),"Numbers only",IF(MIN(C178:E178)&lt;0,"No negatives",IF(AND(ISNUMBER(E178),N(C178)=0),"Add quantity sold",IF(Stock!X178&lt;&gt;"Ready","Fix Stock row","Ready"))))))</ns0:f>
      </ns0:c>
    </ns0:row>
    <ns0:row r="179" ht="15.75" customHeight="1">
      <ns0:c r="A179" s="83" t="str">
        <ns0:f>IF(Products!A179="","",Products!A179)</ns0:f>
      </ns0:c>
      <ns0:c r="B179" s="83" t="str">
        <ns0:f>IF(A179="","",Products!B179)</ns0:f>
      </ns0:c>
      <ns0:c r="C179" s="226"/>
      <ns0:c r="D179" s="227"/>
      <ns0:c r="E179" s="227"/>
      <ns0:c r="F179" s="85" t="str">
        <ns0:f>IF($K179&lt;&gt;"Ready","",IF(ISNUMBER(D179),D179,Products!D179))</ns0:f>
      </ns0:c>
      <ns0:c r="G179" s="85" t="str">
        <ns0:f t="shared" si="1"/>
      </ns0:c>
      <ns0:c r="H179" s="85" t="str">
        <ns0:f>IF($K179&lt;&gt;"Ready","",N(C179)*Stock!N179)</ns0:f>
      </ns0:c>
      <ns0:c r="I179" s="85" t="str">
        <ns0:f t="shared" si="2"/>
      </ns0:c>
      <ns0:c r="J179" s="226"/>
      <ns0:c r="K179" s="83" t="str">
        <ns0:f>IF(A179="","",IF(Products!I179&lt;&gt;"Ready","Fix Products",IF(COUNTA(C179:E179)&lt;&gt;COUNT(C179:E179),"Numbers only",IF(MIN(C179:E179)&lt;0,"No negatives",IF(AND(ISNUMBER(E179),N(C179)=0),"Add quantity sold",IF(Stock!X179&lt;&gt;"Ready","Fix Stock row","Ready"))))))</ns0:f>
      </ns0:c>
    </ns0:row>
    <ns0:row r="180" ht="15.75" customHeight="1">
      <ns0:c r="A180" s="83" t="str">
        <ns0:f>IF(Products!A180="","",Products!A180)</ns0:f>
      </ns0:c>
      <ns0:c r="B180" s="83" t="str">
        <ns0:f>IF(A180="","",Products!B180)</ns0:f>
      </ns0:c>
      <ns0:c r="C180" s="226"/>
      <ns0:c r="D180" s="227"/>
      <ns0:c r="E180" s="227"/>
      <ns0:c r="F180" s="85" t="str">
        <ns0:f>IF($K180&lt;&gt;"Ready","",IF(ISNUMBER(D180),D180,Products!D180))</ns0:f>
      </ns0:c>
      <ns0:c r="G180" s="85" t="str">
        <ns0:f t="shared" si="1"/>
      </ns0:c>
      <ns0:c r="H180" s="85" t="str">
        <ns0:f>IF($K180&lt;&gt;"Ready","",N(C180)*Stock!N180)</ns0:f>
      </ns0:c>
      <ns0:c r="I180" s="85" t="str">
        <ns0:f t="shared" si="2"/>
      </ns0:c>
      <ns0:c r="J180" s="226"/>
      <ns0:c r="K180" s="83" t="str">
        <ns0:f>IF(A180="","",IF(Products!I180&lt;&gt;"Ready","Fix Products",IF(COUNTA(C180:E180)&lt;&gt;COUNT(C180:E180),"Numbers only",IF(MIN(C180:E180)&lt;0,"No negatives",IF(AND(ISNUMBER(E180),N(C180)=0),"Add quantity sold",IF(Stock!X180&lt;&gt;"Ready","Fix Stock row","Ready"))))))</ns0:f>
      </ns0:c>
    </ns0:row>
    <ns0:row r="181" ht="15.75" customHeight="1">
      <ns0:c r="A181" s="83" t="str">
        <ns0:f>IF(Products!A181="","",Products!A181)</ns0:f>
      </ns0:c>
      <ns0:c r="B181" s="83" t="str">
        <ns0:f>IF(A181="","",Products!B181)</ns0:f>
      </ns0:c>
      <ns0:c r="C181" s="226"/>
      <ns0:c r="D181" s="227"/>
      <ns0:c r="E181" s="227"/>
      <ns0:c r="F181" s="85" t="str">
        <ns0:f>IF($K181&lt;&gt;"Ready","",IF(ISNUMBER(D181),D181,Products!D181))</ns0:f>
      </ns0:c>
      <ns0:c r="G181" s="85" t="str">
        <ns0:f t="shared" si="1"/>
      </ns0:c>
      <ns0:c r="H181" s="85" t="str">
        <ns0:f>IF($K181&lt;&gt;"Ready","",N(C181)*Stock!N181)</ns0:f>
      </ns0:c>
      <ns0:c r="I181" s="85" t="str">
        <ns0:f t="shared" si="2"/>
      </ns0:c>
      <ns0:c r="J181" s="226"/>
      <ns0:c r="K181" s="83" t="str">
        <ns0:f>IF(A181="","",IF(Products!I181&lt;&gt;"Ready","Fix Products",IF(COUNTA(C181:E181)&lt;&gt;COUNT(C181:E181),"Numbers only",IF(MIN(C181:E181)&lt;0,"No negatives",IF(AND(ISNUMBER(E181),N(C181)=0),"Add quantity sold",IF(Stock!X181&lt;&gt;"Ready","Fix Stock row","Ready"))))))</ns0:f>
      </ns0:c>
    </ns0:row>
    <ns0:row r="182" ht="15.75" customHeight="1">
      <ns0:c r="A182" s="83" t="str">
        <ns0:f>IF(Products!A182="","",Products!A182)</ns0:f>
      </ns0:c>
      <ns0:c r="B182" s="83" t="str">
        <ns0:f>IF(A182="","",Products!B182)</ns0:f>
      </ns0:c>
      <ns0:c r="C182" s="226"/>
      <ns0:c r="D182" s="227"/>
      <ns0:c r="E182" s="227"/>
      <ns0:c r="F182" s="85" t="str">
        <ns0:f>IF($K182&lt;&gt;"Ready","",IF(ISNUMBER(D182),D182,Products!D182))</ns0:f>
      </ns0:c>
      <ns0:c r="G182" s="85" t="str">
        <ns0:f t="shared" si="1"/>
      </ns0:c>
      <ns0:c r="H182" s="85" t="str">
        <ns0:f>IF($K182&lt;&gt;"Ready","",N(C182)*Stock!N182)</ns0:f>
      </ns0:c>
      <ns0:c r="I182" s="85" t="str">
        <ns0:f t="shared" si="2"/>
      </ns0:c>
      <ns0:c r="J182" s="226"/>
      <ns0:c r="K182" s="83" t="str">
        <ns0:f>IF(A182="","",IF(Products!I182&lt;&gt;"Ready","Fix Products",IF(COUNTA(C182:E182)&lt;&gt;COUNT(C182:E182),"Numbers only",IF(MIN(C182:E182)&lt;0,"No negatives",IF(AND(ISNUMBER(E182),N(C182)=0),"Add quantity sold",IF(Stock!X182&lt;&gt;"Ready","Fix Stock row","Ready"))))))</ns0:f>
      </ns0:c>
    </ns0:row>
    <ns0:row r="183" ht="15.75" customHeight="1">
      <ns0:c r="A183" s="83" t="str">
        <ns0:f>IF(Products!A183="","",Products!A183)</ns0:f>
      </ns0:c>
      <ns0:c r="B183" s="83" t="str">
        <ns0:f>IF(A183="","",Products!B183)</ns0:f>
      </ns0:c>
      <ns0:c r="C183" s="226"/>
      <ns0:c r="D183" s="227"/>
      <ns0:c r="E183" s="227"/>
      <ns0:c r="F183" s="85" t="str">
        <ns0:f>IF($K183&lt;&gt;"Ready","",IF(ISNUMBER(D183),D183,Products!D183))</ns0:f>
      </ns0:c>
      <ns0:c r="G183" s="85" t="str">
        <ns0:f t="shared" si="1"/>
      </ns0:c>
      <ns0:c r="H183" s="85" t="str">
        <ns0:f>IF($K183&lt;&gt;"Ready","",N(C183)*Stock!N183)</ns0:f>
      </ns0:c>
      <ns0:c r="I183" s="85" t="str">
        <ns0:f t="shared" si="2"/>
      </ns0:c>
      <ns0:c r="J183" s="226"/>
      <ns0:c r="K183" s="83" t="str">
        <ns0:f>IF(A183="","",IF(Products!I183&lt;&gt;"Ready","Fix Products",IF(COUNTA(C183:E183)&lt;&gt;COUNT(C183:E183),"Numbers only",IF(MIN(C183:E183)&lt;0,"No negatives",IF(AND(ISNUMBER(E183),N(C183)=0),"Add quantity sold",IF(Stock!X183&lt;&gt;"Ready","Fix Stock row","Ready"))))))</ns0:f>
      </ns0:c>
    </ns0:row>
    <ns0:row r="184" ht="15.75" customHeight="1">
      <ns0:c r="A184" s="83" t="str">
        <ns0:f>IF(Products!A184="","",Products!A184)</ns0:f>
      </ns0:c>
      <ns0:c r="B184" s="83" t="str">
        <ns0:f>IF(A184="","",Products!B184)</ns0:f>
      </ns0:c>
      <ns0:c r="C184" s="226"/>
      <ns0:c r="D184" s="227"/>
      <ns0:c r="E184" s="227"/>
      <ns0:c r="F184" s="85" t="str">
        <ns0:f>IF($K184&lt;&gt;"Ready","",IF(ISNUMBER(D184),D184,Products!D184))</ns0:f>
      </ns0:c>
      <ns0:c r="G184" s="85" t="str">
        <ns0:f t="shared" si="1"/>
      </ns0:c>
      <ns0:c r="H184" s="85" t="str">
        <ns0:f>IF($K184&lt;&gt;"Ready","",N(C184)*Stock!N184)</ns0:f>
      </ns0:c>
      <ns0:c r="I184" s="85" t="str">
        <ns0:f t="shared" si="2"/>
      </ns0:c>
      <ns0:c r="J184" s="226"/>
      <ns0:c r="K184" s="83" t="str">
        <ns0:f>IF(A184="","",IF(Products!I184&lt;&gt;"Ready","Fix Products",IF(COUNTA(C184:E184)&lt;&gt;COUNT(C184:E184),"Numbers only",IF(MIN(C184:E184)&lt;0,"No negatives",IF(AND(ISNUMBER(E184),N(C184)=0),"Add quantity sold",IF(Stock!X184&lt;&gt;"Ready","Fix Stock row","Ready"))))))</ns0:f>
      </ns0:c>
    </ns0:row>
    <ns0:row r="185" ht="15.75" customHeight="1">
      <ns0:c r="A185" s="83" t="str">
        <ns0:f>IF(Products!A185="","",Products!A185)</ns0:f>
      </ns0:c>
      <ns0:c r="B185" s="83" t="str">
        <ns0:f>IF(A185="","",Products!B185)</ns0:f>
      </ns0:c>
      <ns0:c r="C185" s="226"/>
      <ns0:c r="D185" s="227"/>
      <ns0:c r="E185" s="227"/>
      <ns0:c r="F185" s="85" t="str">
        <ns0:f>IF($K185&lt;&gt;"Ready","",IF(ISNUMBER(D185),D185,Products!D185))</ns0:f>
      </ns0:c>
      <ns0:c r="G185" s="85" t="str">
        <ns0:f t="shared" si="1"/>
      </ns0:c>
      <ns0:c r="H185" s="85" t="str">
        <ns0:f>IF($K185&lt;&gt;"Ready","",N(C185)*Stock!N185)</ns0:f>
      </ns0:c>
      <ns0:c r="I185" s="85" t="str">
        <ns0:f t="shared" si="2"/>
      </ns0:c>
      <ns0:c r="J185" s="226"/>
      <ns0:c r="K185" s="83" t="str">
        <ns0:f>IF(A185="","",IF(Products!I185&lt;&gt;"Ready","Fix Products",IF(COUNTA(C185:E185)&lt;&gt;COUNT(C185:E185),"Numbers only",IF(MIN(C185:E185)&lt;0,"No negatives",IF(AND(ISNUMBER(E185),N(C185)=0),"Add quantity sold",IF(Stock!X185&lt;&gt;"Ready","Fix Stock row","Ready"))))))</ns0:f>
      </ns0:c>
    </ns0:row>
    <ns0:row r="186" ht="15.75" customHeight="1">
      <ns0:c r="A186" s="83" t="str">
        <ns0:f>IF(Products!A186="","",Products!A186)</ns0:f>
      </ns0:c>
      <ns0:c r="B186" s="83" t="str">
        <ns0:f>IF(A186="","",Products!B186)</ns0:f>
      </ns0:c>
      <ns0:c r="C186" s="226"/>
      <ns0:c r="D186" s="227"/>
      <ns0:c r="E186" s="227"/>
      <ns0:c r="F186" s="85" t="str">
        <ns0:f>IF($K186&lt;&gt;"Ready","",IF(ISNUMBER(D186),D186,Products!D186))</ns0:f>
      </ns0:c>
      <ns0:c r="G186" s="85" t="str">
        <ns0:f t="shared" si="1"/>
      </ns0:c>
      <ns0:c r="H186" s="85" t="str">
        <ns0:f>IF($K186&lt;&gt;"Ready","",N(C186)*Stock!N186)</ns0:f>
      </ns0:c>
      <ns0:c r="I186" s="85" t="str">
        <ns0:f t="shared" si="2"/>
      </ns0:c>
      <ns0:c r="J186" s="226"/>
      <ns0:c r="K186" s="83" t="str">
        <ns0:f>IF(A186="","",IF(Products!I186&lt;&gt;"Ready","Fix Products",IF(COUNTA(C186:E186)&lt;&gt;COUNT(C186:E186),"Numbers only",IF(MIN(C186:E186)&lt;0,"No negatives",IF(AND(ISNUMBER(E186),N(C186)=0),"Add quantity sold",IF(Stock!X186&lt;&gt;"Ready","Fix Stock row","Ready"))))))</ns0:f>
      </ns0:c>
    </ns0:row>
    <ns0:row r="187" ht="15.75" customHeight="1">
      <ns0:c r="A187" s="83" t="str">
        <ns0:f>IF(Products!A187="","",Products!A187)</ns0:f>
      </ns0:c>
      <ns0:c r="B187" s="83" t="str">
        <ns0:f>IF(A187="","",Products!B187)</ns0:f>
      </ns0:c>
      <ns0:c r="C187" s="226"/>
      <ns0:c r="D187" s="227"/>
      <ns0:c r="E187" s="227"/>
      <ns0:c r="F187" s="85" t="str">
        <ns0:f>IF($K187&lt;&gt;"Ready","",IF(ISNUMBER(D187),D187,Products!D187))</ns0:f>
      </ns0:c>
      <ns0:c r="G187" s="85" t="str">
        <ns0:f t="shared" si="1"/>
      </ns0:c>
      <ns0:c r="H187" s="85" t="str">
        <ns0:f>IF($K187&lt;&gt;"Ready","",N(C187)*Stock!N187)</ns0:f>
      </ns0:c>
      <ns0:c r="I187" s="85" t="str">
        <ns0:f t="shared" si="2"/>
      </ns0:c>
      <ns0:c r="J187" s="226"/>
      <ns0:c r="K187" s="83" t="str">
        <ns0:f>IF(A187="","",IF(Products!I187&lt;&gt;"Ready","Fix Products",IF(COUNTA(C187:E187)&lt;&gt;COUNT(C187:E187),"Numbers only",IF(MIN(C187:E187)&lt;0,"No negatives",IF(AND(ISNUMBER(E187),N(C187)=0),"Add quantity sold",IF(Stock!X187&lt;&gt;"Ready","Fix Stock row","Ready"))))))</ns0:f>
      </ns0:c>
    </ns0:row>
    <ns0:row r="188" ht="15.75" customHeight="1">
      <ns0:c r="A188" s="83" t="str">
        <ns0:f>IF(Products!A188="","",Products!A188)</ns0:f>
      </ns0:c>
      <ns0:c r="B188" s="83" t="str">
        <ns0:f>IF(A188="","",Products!B188)</ns0:f>
      </ns0:c>
      <ns0:c r="C188" s="226"/>
      <ns0:c r="D188" s="227"/>
      <ns0:c r="E188" s="227"/>
      <ns0:c r="F188" s="85" t="str">
        <ns0:f>IF($K188&lt;&gt;"Ready","",IF(ISNUMBER(D188),D188,Products!D188))</ns0:f>
      </ns0:c>
      <ns0:c r="G188" s="85" t="str">
        <ns0:f t="shared" si="1"/>
      </ns0:c>
      <ns0:c r="H188" s="85" t="str">
        <ns0:f>IF($K188&lt;&gt;"Ready","",N(C188)*Stock!N188)</ns0:f>
      </ns0:c>
      <ns0:c r="I188" s="85" t="str">
        <ns0:f t="shared" si="2"/>
      </ns0:c>
      <ns0:c r="J188" s="226"/>
      <ns0:c r="K188" s="83" t="str">
        <ns0:f>IF(A188="","",IF(Products!I188&lt;&gt;"Ready","Fix Products",IF(COUNTA(C188:E188)&lt;&gt;COUNT(C188:E188),"Numbers only",IF(MIN(C188:E188)&lt;0,"No negatives",IF(AND(ISNUMBER(E188),N(C188)=0),"Add quantity sold",IF(Stock!X188&lt;&gt;"Ready","Fix Stock row","Ready"))))))</ns0:f>
      </ns0:c>
    </ns0:row>
    <ns0:row r="189" ht="15.75" customHeight="1">
      <ns0:c r="A189" s="83" t="str">
        <ns0:f>IF(Products!A189="","",Products!A189)</ns0:f>
      </ns0:c>
      <ns0:c r="B189" s="83" t="str">
        <ns0:f>IF(A189="","",Products!B189)</ns0:f>
      </ns0:c>
      <ns0:c r="C189" s="226"/>
      <ns0:c r="D189" s="227"/>
      <ns0:c r="E189" s="227"/>
      <ns0:c r="F189" s="85" t="str">
        <ns0:f>IF($K189&lt;&gt;"Ready","",IF(ISNUMBER(D189),D189,Products!D189))</ns0:f>
      </ns0:c>
      <ns0:c r="G189" s="85" t="str">
        <ns0:f t="shared" si="1"/>
      </ns0:c>
      <ns0:c r="H189" s="85" t="str">
        <ns0:f>IF($K189&lt;&gt;"Ready","",N(C189)*Stock!N189)</ns0:f>
      </ns0:c>
      <ns0:c r="I189" s="85" t="str">
        <ns0:f t="shared" si="2"/>
      </ns0:c>
      <ns0:c r="J189" s="226"/>
      <ns0:c r="K189" s="83" t="str">
        <ns0:f>IF(A189="","",IF(Products!I189&lt;&gt;"Ready","Fix Products",IF(COUNTA(C189:E189)&lt;&gt;COUNT(C189:E189),"Numbers only",IF(MIN(C189:E189)&lt;0,"No negatives",IF(AND(ISNUMBER(E189),N(C189)=0),"Add quantity sold",IF(Stock!X189&lt;&gt;"Ready","Fix Stock row","Ready"))))))</ns0:f>
      </ns0:c>
    </ns0:row>
    <ns0:row r="190" ht="15.75" customHeight="1">
      <ns0:c r="A190" s="83" t="str">
        <ns0:f>IF(Products!A190="","",Products!A190)</ns0:f>
      </ns0:c>
      <ns0:c r="B190" s="83" t="str">
        <ns0:f>IF(A190="","",Products!B190)</ns0:f>
      </ns0:c>
      <ns0:c r="C190" s="226"/>
      <ns0:c r="D190" s="227"/>
      <ns0:c r="E190" s="227"/>
      <ns0:c r="F190" s="85" t="str">
        <ns0:f>IF($K190&lt;&gt;"Ready","",IF(ISNUMBER(D190),D190,Products!D190))</ns0:f>
      </ns0:c>
      <ns0:c r="G190" s="85" t="str">
        <ns0:f t="shared" si="1"/>
      </ns0:c>
      <ns0:c r="H190" s="85" t="str">
        <ns0:f>IF($K190&lt;&gt;"Ready","",N(C190)*Stock!N190)</ns0:f>
      </ns0:c>
      <ns0:c r="I190" s="85" t="str">
        <ns0:f t="shared" si="2"/>
      </ns0:c>
      <ns0:c r="J190" s="226"/>
      <ns0:c r="K190" s="83" t="str">
        <ns0:f>IF(A190="","",IF(Products!I190&lt;&gt;"Ready","Fix Products",IF(COUNTA(C190:E190)&lt;&gt;COUNT(C190:E190),"Numbers only",IF(MIN(C190:E190)&lt;0,"No negatives",IF(AND(ISNUMBER(E190),N(C190)=0),"Add quantity sold",IF(Stock!X190&lt;&gt;"Ready","Fix Stock row","Ready"))))))</ns0:f>
      </ns0:c>
    </ns0:row>
    <ns0:row r="191" ht="15.75" customHeight="1">
      <ns0:c r="A191" s="83" t="str">
        <ns0:f>IF(Products!A191="","",Products!A191)</ns0:f>
      </ns0:c>
      <ns0:c r="B191" s="83" t="str">
        <ns0:f>IF(A191="","",Products!B191)</ns0:f>
      </ns0:c>
      <ns0:c r="C191" s="226"/>
      <ns0:c r="D191" s="227"/>
      <ns0:c r="E191" s="227"/>
      <ns0:c r="F191" s="85" t="str">
        <ns0:f>IF($K191&lt;&gt;"Ready","",IF(ISNUMBER(D191),D191,Products!D191))</ns0:f>
      </ns0:c>
      <ns0:c r="G191" s="85" t="str">
        <ns0:f t="shared" si="1"/>
      </ns0:c>
      <ns0:c r="H191" s="85" t="str">
        <ns0:f>IF($K191&lt;&gt;"Ready","",N(C191)*Stock!N191)</ns0:f>
      </ns0:c>
      <ns0:c r="I191" s="85" t="str">
        <ns0:f t="shared" si="2"/>
      </ns0:c>
      <ns0:c r="J191" s="226"/>
      <ns0:c r="K191" s="83" t="str">
        <ns0:f>IF(A191="","",IF(Products!I191&lt;&gt;"Ready","Fix Products",IF(COUNTA(C191:E191)&lt;&gt;COUNT(C191:E191),"Numbers only",IF(MIN(C191:E191)&lt;0,"No negatives",IF(AND(ISNUMBER(E191),N(C191)=0),"Add quantity sold",IF(Stock!X191&lt;&gt;"Ready","Fix Stock row","Ready"))))))</ns0:f>
      </ns0:c>
    </ns0:row>
    <ns0:row r="192" ht="15.75" customHeight="1">
      <ns0:c r="A192" s="83" t="str">
        <ns0:f>IF(Products!A192="","",Products!A192)</ns0:f>
      </ns0:c>
      <ns0:c r="B192" s="83" t="str">
        <ns0:f>IF(A192="","",Products!B192)</ns0:f>
      </ns0:c>
      <ns0:c r="C192" s="226"/>
      <ns0:c r="D192" s="227"/>
      <ns0:c r="E192" s="227"/>
      <ns0:c r="F192" s="85" t="str">
        <ns0:f>IF($K192&lt;&gt;"Ready","",IF(ISNUMBER(D192),D192,Products!D192))</ns0:f>
      </ns0:c>
      <ns0:c r="G192" s="85" t="str">
        <ns0:f t="shared" si="1"/>
      </ns0:c>
      <ns0:c r="H192" s="85" t="str">
        <ns0:f>IF($K192&lt;&gt;"Ready","",N(C192)*Stock!N192)</ns0:f>
      </ns0:c>
      <ns0:c r="I192" s="85" t="str">
        <ns0:f t="shared" si="2"/>
      </ns0:c>
      <ns0:c r="J192" s="226"/>
      <ns0:c r="K192" s="83" t="str">
        <ns0:f>IF(A192="","",IF(Products!I192&lt;&gt;"Ready","Fix Products",IF(COUNTA(C192:E192)&lt;&gt;COUNT(C192:E192),"Numbers only",IF(MIN(C192:E192)&lt;0,"No negatives",IF(AND(ISNUMBER(E192),N(C192)=0),"Add quantity sold",IF(Stock!X192&lt;&gt;"Ready","Fix Stock row","Ready"))))))</ns0:f>
      </ns0:c>
    </ns0:row>
    <ns0:row r="193" ht="15.75" customHeight="1">
      <ns0:c r="A193" s="83" t="str">
        <ns0:f>IF(Products!A193="","",Products!A193)</ns0:f>
      </ns0:c>
      <ns0:c r="B193" s="83" t="str">
        <ns0:f>IF(A193="","",Products!B193)</ns0:f>
      </ns0:c>
      <ns0:c r="C193" s="226"/>
      <ns0:c r="D193" s="227"/>
      <ns0:c r="E193" s="227"/>
      <ns0:c r="F193" s="85" t="str">
        <ns0:f>IF($K193&lt;&gt;"Ready","",IF(ISNUMBER(D193),D193,Products!D193))</ns0:f>
      </ns0:c>
      <ns0:c r="G193" s="85" t="str">
        <ns0:f t="shared" si="1"/>
      </ns0:c>
      <ns0:c r="H193" s="85" t="str">
        <ns0:f>IF($K193&lt;&gt;"Ready","",N(C193)*Stock!N193)</ns0:f>
      </ns0:c>
      <ns0:c r="I193" s="85" t="str">
        <ns0:f t="shared" si="2"/>
      </ns0:c>
      <ns0:c r="J193" s="226"/>
      <ns0:c r="K193" s="83" t="str">
        <ns0:f>IF(A193="","",IF(Products!I193&lt;&gt;"Ready","Fix Products",IF(COUNTA(C193:E193)&lt;&gt;COUNT(C193:E193),"Numbers only",IF(MIN(C193:E193)&lt;0,"No negatives",IF(AND(ISNUMBER(E193),N(C193)=0),"Add quantity sold",IF(Stock!X193&lt;&gt;"Ready","Fix Stock row","Ready"))))))</ns0:f>
      </ns0:c>
    </ns0:row>
    <ns0:row r="194" ht="15.75" customHeight="1">
      <ns0:c r="A194" s="83" t="str">
        <ns0:f>IF(Products!A194="","",Products!A194)</ns0:f>
      </ns0:c>
      <ns0:c r="B194" s="83" t="str">
        <ns0:f>IF(A194="","",Products!B194)</ns0:f>
      </ns0:c>
      <ns0:c r="C194" s="226"/>
      <ns0:c r="D194" s="227"/>
      <ns0:c r="E194" s="227"/>
      <ns0:c r="F194" s="85" t="str">
        <ns0:f>IF($K194&lt;&gt;"Ready","",IF(ISNUMBER(D194),D194,Products!D194))</ns0:f>
      </ns0:c>
      <ns0:c r="G194" s="85" t="str">
        <ns0:f t="shared" si="1"/>
      </ns0:c>
      <ns0:c r="H194" s="85" t="str">
        <ns0:f>IF($K194&lt;&gt;"Ready","",N(C194)*Stock!N194)</ns0:f>
      </ns0:c>
      <ns0:c r="I194" s="85" t="str">
        <ns0:f t="shared" si="2"/>
      </ns0:c>
      <ns0:c r="J194" s="226"/>
      <ns0:c r="K194" s="83" t="str">
        <ns0:f>IF(A194="","",IF(Products!I194&lt;&gt;"Ready","Fix Products",IF(COUNTA(C194:E194)&lt;&gt;COUNT(C194:E194),"Numbers only",IF(MIN(C194:E194)&lt;0,"No negatives",IF(AND(ISNUMBER(E194),N(C194)=0),"Add quantity sold",IF(Stock!X194&lt;&gt;"Ready","Fix Stock row","Ready"))))))</ns0:f>
      </ns0:c>
    </ns0:row>
    <ns0:row r="195" ht="15.75" customHeight="1">
      <ns0:c r="A195" s="83" t="str">
        <ns0:f>IF(Products!A195="","",Products!A195)</ns0:f>
      </ns0:c>
      <ns0:c r="B195" s="83" t="str">
        <ns0:f>IF(A195="","",Products!B195)</ns0:f>
      </ns0:c>
      <ns0:c r="C195" s="226"/>
      <ns0:c r="D195" s="227"/>
      <ns0:c r="E195" s="227"/>
      <ns0:c r="F195" s="85" t="str">
        <ns0:f>IF($K195&lt;&gt;"Ready","",IF(ISNUMBER(D195),D195,Products!D195))</ns0:f>
      </ns0:c>
      <ns0:c r="G195" s="85" t="str">
        <ns0:f t="shared" si="1"/>
      </ns0:c>
      <ns0:c r="H195" s="85" t="str">
        <ns0:f>IF($K195&lt;&gt;"Ready","",N(C195)*Stock!N195)</ns0:f>
      </ns0:c>
      <ns0:c r="I195" s="85" t="str">
        <ns0:f t="shared" si="2"/>
      </ns0:c>
      <ns0:c r="J195" s="226"/>
      <ns0:c r="K195" s="83" t="str">
        <ns0:f>IF(A195="","",IF(Products!I195&lt;&gt;"Ready","Fix Products",IF(COUNTA(C195:E195)&lt;&gt;COUNT(C195:E195),"Numbers only",IF(MIN(C195:E195)&lt;0,"No negatives",IF(AND(ISNUMBER(E195),N(C195)=0),"Add quantity sold",IF(Stock!X195&lt;&gt;"Ready","Fix Stock row","Ready"))))))</ns0:f>
      </ns0:c>
    </ns0:row>
    <ns0:row r="196" ht="15.75" customHeight="1">
      <ns0:c r="A196" s="83" t="str">
        <ns0:f>IF(Products!A196="","",Products!A196)</ns0:f>
      </ns0:c>
      <ns0:c r="B196" s="83" t="str">
        <ns0:f>IF(A196="","",Products!B196)</ns0:f>
      </ns0:c>
      <ns0:c r="C196" s="226"/>
      <ns0:c r="D196" s="227"/>
      <ns0:c r="E196" s="227"/>
      <ns0:c r="F196" s="85" t="str">
        <ns0:f>IF($K196&lt;&gt;"Ready","",IF(ISNUMBER(D196),D196,Products!D196))</ns0:f>
      </ns0:c>
      <ns0:c r="G196" s="85" t="str">
        <ns0:f t="shared" si="1"/>
      </ns0:c>
      <ns0:c r="H196" s="85" t="str">
        <ns0:f>IF($K196&lt;&gt;"Ready","",N(C196)*Stock!N196)</ns0:f>
      </ns0:c>
      <ns0:c r="I196" s="85" t="str">
        <ns0:f t="shared" si="2"/>
      </ns0:c>
      <ns0:c r="J196" s="226"/>
      <ns0:c r="K196" s="83" t="str">
        <ns0:f>IF(A196="","",IF(Products!I196&lt;&gt;"Ready","Fix Products",IF(COUNTA(C196:E196)&lt;&gt;COUNT(C196:E196),"Numbers only",IF(MIN(C196:E196)&lt;0,"No negatives",IF(AND(ISNUMBER(E196),N(C196)=0),"Add quantity sold",IF(Stock!X196&lt;&gt;"Ready","Fix Stock row","Ready"))))))</ns0:f>
      </ns0:c>
    </ns0:row>
    <ns0:row r="197" ht="15.75" customHeight="1">
      <ns0:c r="A197" s="83" t="str">
        <ns0:f>IF(Products!A197="","",Products!A197)</ns0:f>
      </ns0:c>
      <ns0:c r="B197" s="83" t="str">
        <ns0:f>IF(A197="","",Products!B197)</ns0:f>
      </ns0:c>
      <ns0:c r="C197" s="226"/>
      <ns0:c r="D197" s="227"/>
      <ns0:c r="E197" s="227"/>
      <ns0:c r="F197" s="85" t="str">
        <ns0:f>IF($K197&lt;&gt;"Ready","",IF(ISNUMBER(D197),D197,Products!D197))</ns0:f>
      </ns0:c>
      <ns0:c r="G197" s="85" t="str">
        <ns0:f t="shared" si="1"/>
      </ns0:c>
      <ns0:c r="H197" s="85" t="str">
        <ns0:f>IF($K197&lt;&gt;"Ready","",N(C197)*Stock!N197)</ns0:f>
      </ns0:c>
      <ns0:c r="I197" s="85" t="str">
        <ns0:f t="shared" si="2"/>
      </ns0:c>
      <ns0:c r="J197" s="226"/>
      <ns0:c r="K197" s="83" t="str">
        <ns0:f>IF(A197="","",IF(Products!I197&lt;&gt;"Ready","Fix Products",IF(COUNTA(C197:E197)&lt;&gt;COUNT(C197:E197),"Numbers only",IF(MIN(C197:E197)&lt;0,"No negatives",IF(AND(ISNUMBER(E197),N(C197)=0),"Add quantity sold",IF(Stock!X197&lt;&gt;"Ready","Fix Stock row","Ready"))))))</ns0:f>
      </ns0:c>
    </ns0:row>
    <ns0:row r="198" ht="15.75" customHeight="1">
      <ns0:c r="A198" s="83" t="str">
        <ns0:f>IF(Products!A198="","",Products!A198)</ns0:f>
      </ns0:c>
      <ns0:c r="B198" s="83" t="str">
        <ns0:f>IF(A198="","",Products!B198)</ns0:f>
      </ns0:c>
      <ns0:c r="C198" s="226"/>
      <ns0:c r="D198" s="227"/>
      <ns0:c r="E198" s="227"/>
      <ns0:c r="F198" s="85" t="str">
        <ns0:f>IF($K198&lt;&gt;"Ready","",IF(ISNUMBER(D198),D198,Products!D198))</ns0:f>
      </ns0:c>
      <ns0:c r="G198" s="85" t="str">
        <ns0:f t="shared" si="1"/>
      </ns0:c>
      <ns0:c r="H198" s="85" t="str">
        <ns0:f>IF($K198&lt;&gt;"Ready","",N(C198)*Stock!N198)</ns0:f>
      </ns0:c>
      <ns0:c r="I198" s="85" t="str">
        <ns0:f t="shared" si="2"/>
      </ns0:c>
      <ns0:c r="J198" s="226"/>
      <ns0:c r="K198" s="83" t="str">
        <ns0:f>IF(A198="","",IF(Products!I198&lt;&gt;"Ready","Fix Products",IF(COUNTA(C198:E198)&lt;&gt;COUNT(C198:E198),"Numbers only",IF(MIN(C198:E198)&lt;0,"No negatives",IF(AND(ISNUMBER(E198),N(C198)=0),"Add quantity sold",IF(Stock!X198&lt;&gt;"Ready","Fix Stock row","Ready"))))))</ns0:f>
      </ns0:c>
    </ns0:row>
    <ns0:row r="199" ht="15.75" customHeight="1">
      <ns0:c r="A199" s="83" t="str">
        <ns0:f>IF(Products!A199="","",Products!A199)</ns0:f>
      </ns0:c>
      <ns0:c r="B199" s="83" t="str">
        <ns0:f>IF(A199="","",Products!B199)</ns0:f>
      </ns0:c>
      <ns0:c r="C199" s="226"/>
      <ns0:c r="D199" s="227"/>
      <ns0:c r="E199" s="227"/>
      <ns0:c r="F199" s="85" t="str">
        <ns0:f>IF($K199&lt;&gt;"Ready","",IF(ISNUMBER(D199),D199,Products!D199))</ns0:f>
      </ns0:c>
      <ns0:c r="G199" s="85" t="str">
        <ns0:f t="shared" si="1"/>
      </ns0:c>
      <ns0:c r="H199" s="85" t="str">
        <ns0:f>IF($K199&lt;&gt;"Ready","",N(C199)*Stock!N199)</ns0:f>
      </ns0:c>
      <ns0:c r="I199" s="85" t="str">
        <ns0:f t="shared" si="2"/>
      </ns0:c>
      <ns0:c r="J199" s="226"/>
      <ns0:c r="K199" s="83" t="str">
        <ns0:f>IF(A199="","",IF(Products!I199&lt;&gt;"Ready","Fix Products",IF(COUNTA(C199:E199)&lt;&gt;COUNT(C199:E199),"Numbers only",IF(MIN(C199:E199)&lt;0,"No negatives",IF(AND(ISNUMBER(E199),N(C199)=0),"Add quantity sold",IF(Stock!X199&lt;&gt;"Ready","Fix Stock row","Ready"))))))</ns0:f>
      </ns0:c>
    </ns0:row>
    <ns0:row r="200" ht="15.75" customHeight="1">
      <ns0:c r="A200" s="83" t="str">
        <ns0:f>IF(Products!A200="","",Products!A200)</ns0:f>
      </ns0:c>
      <ns0:c r="B200" s="83" t="str">
        <ns0:f>IF(A200="","",Products!B200)</ns0:f>
      </ns0:c>
      <ns0:c r="C200" s="226"/>
      <ns0:c r="D200" s="227"/>
      <ns0:c r="E200" s="227"/>
      <ns0:c r="F200" s="85" t="str">
        <ns0:f>IF($K200&lt;&gt;"Ready","",IF(ISNUMBER(D200),D200,Products!D200))</ns0:f>
      </ns0:c>
      <ns0:c r="G200" s="85" t="str">
        <ns0:f t="shared" si="1"/>
      </ns0:c>
      <ns0:c r="H200" s="85" t="str">
        <ns0:f>IF($K200&lt;&gt;"Ready","",N(C200)*Stock!N200)</ns0:f>
      </ns0:c>
      <ns0:c r="I200" s="85" t="str">
        <ns0:f t="shared" si="2"/>
      </ns0:c>
      <ns0:c r="J200" s="226"/>
      <ns0:c r="K200" s="83" t="str">
        <ns0:f>IF(A200="","",IF(Products!I200&lt;&gt;"Ready","Fix Products",IF(COUNTA(C200:E200)&lt;&gt;COUNT(C200:E200),"Numbers only",IF(MIN(C200:E200)&lt;0,"No negatives",IF(AND(ISNUMBER(E200),N(C200)=0),"Add quantity sold",IF(Stock!X200&lt;&gt;"Ready","Fix Stock row","Ready"))))))</ns0:f>
      </ns0:c>
    </ns0:row>
    <ns0:row r="201" ht="15.75" customHeight="1">
      <ns0:c r="A201" s="83" t="str">
        <ns0:f>IF(Products!A201="","",Products!A201)</ns0:f>
      </ns0:c>
      <ns0:c r="B201" s="83" t="str">
        <ns0:f>IF(A201="","",Products!B201)</ns0:f>
      </ns0:c>
      <ns0:c r="C201" s="226"/>
      <ns0:c r="D201" s="227"/>
      <ns0:c r="E201" s="227"/>
      <ns0:c r="F201" s="85" t="str">
        <ns0:f>IF($K201&lt;&gt;"Ready","",IF(ISNUMBER(D201),D201,Products!D201))</ns0:f>
      </ns0:c>
      <ns0:c r="G201" s="85" t="str">
        <ns0:f t="shared" si="1"/>
      </ns0:c>
      <ns0:c r="H201" s="85" t="str">
        <ns0:f>IF($K201&lt;&gt;"Ready","",N(C201)*Stock!N201)</ns0:f>
      </ns0:c>
      <ns0:c r="I201" s="85" t="str">
        <ns0:f t="shared" si="2"/>
      </ns0:c>
      <ns0:c r="J201" s="226"/>
      <ns0:c r="K201" s="83" t="str">
        <ns0:f>IF(A201="","",IF(Products!I201&lt;&gt;"Ready","Fix Products",IF(COUNTA(C201:E201)&lt;&gt;COUNT(C201:E201),"Numbers only",IF(MIN(C201:E201)&lt;0,"No negatives",IF(AND(ISNUMBER(E201),N(C201)=0),"Add quantity sold",IF(Stock!X201&lt;&gt;"Ready","Fix Stock row","Ready"))))))</ns0:f>
      </ns0:c>
    </ns0:row>
    <ns0:row r="202" ht="15.75" customHeight="1">
      <ns0:c r="A202" s="83" t="str">
        <ns0:f>IF(Products!A202="","",Products!A202)</ns0:f>
      </ns0:c>
      <ns0:c r="B202" s="83" t="str">
        <ns0:f>IF(A202="","",Products!B202)</ns0:f>
      </ns0:c>
      <ns0:c r="C202" s="226"/>
      <ns0:c r="D202" s="227"/>
      <ns0:c r="E202" s="227"/>
      <ns0:c r="F202" s="85" t="str">
        <ns0:f>IF($K202&lt;&gt;"Ready","",IF(ISNUMBER(D202),D202,Products!D202))</ns0:f>
      </ns0:c>
      <ns0:c r="G202" s="85" t="str">
        <ns0:f t="shared" si="1"/>
      </ns0:c>
      <ns0:c r="H202" s="85" t="str">
        <ns0:f>IF($K202&lt;&gt;"Ready","",N(C202)*Stock!N202)</ns0:f>
      </ns0:c>
      <ns0:c r="I202" s="85" t="str">
        <ns0:f t="shared" si="2"/>
      </ns0:c>
      <ns0:c r="J202" s="226"/>
      <ns0:c r="K202" s="83" t="str">
        <ns0:f>IF(A202="","",IF(Products!I202&lt;&gt;"Ready","Fix Products",IF(COUNTA(C202:E202)&lt;&gt;COUNT(C202:E202),"Numbers only",IF(MIN(C202:E202)&lt;0,"No negatives",IF(AND(ISNUMBER(E202),N(C202)=0),"Add quantity sold",IF(Stock!X202&lt;&gt;"Ready","Fix Stock row","Ready"))))))</ns0:f>
      </ns0:c>
    </ns0:row>
    <ns0:row r="203" ht="15.75" customHeight="1">
      <ns0:c r="A203" s="83" t="str">
        <ns0:f>IF(Products!A203="","",Products!A203)</ns0:f>
      </ns0:c>
      <ns0:c r="B203" s="83" t="str">
        <ns0:f>IF(A203="","",Products!B203)</ns0:f>
      </ns0:c>
      <ns0:c r="C203" s="226"/>
      <ns0:c r="D203" s="227"/>
      <ns0:c r="E203" s="227"/>
      <ns0:c r="F203" s="85" t="str">
        <ns0:f>IF($K203&lt;&gt;"Ready","",IF(ISNUMBER(D203),D203,Products!D203))</ns0:f>
      </ns0:c>
      <ns0:c r="G203" s="85" t="str">
        <ns0:f t="shared" si="1"/>
      </ns0:c>
      <ns0:c r="H203" s="85" t="str">
        <ns0:f>IF($K203&lt;&gt;"Ready","",N(C203)*Stock!N203)</ns0:f>
      </ns0:c>
      <ns0:c r="I203" s="85" t="str">
        <ns0:f t="shared" si="2"/>
      </ns0:c>
      <ns0:c r="J203" s="226"/>
      <ns0:c r="K203" s="83" t="str">
        <ns0:f>IF(A203="","",IF(Products!I203&lt;&gt;"Ready","Fix Products",IF(COUNTA(C203:E203)&lt;&gt;COUNT(C203:E203),"Numbers only",IF(MIN(C203:E203)&lt;0,"No negatives",IF(AND(ISNUMBER(E203),N(C203)=0),"Add quantity sold",IF(Stock!X203&lt;&gt;"Ready","Fix Stock row","Ready"))))))</ns0:f>
      </ns0:c>
    </ns0:row>
    <ns0:row r="204" ht="15.75" customHeight="1">
      <ns0:c r="A204" s="83" t="str">
        <ns0:f>IF(Products!A204="","",Products!A204)</ns0:f>
      </ns0:c>
      <ns0:c r="B204" s="83" t="str">
        <ns0:f>IF(A204="","",Products!B204)</ns0:f>
      </ns0:c>
      <ns0:c r="C204" s="226"/>
      <ns0:c r="D204" s="227"/>
      <ns0:c r="E204" s="227"/>
      <ns0:c r="F204" s="85" t="str">
        <ns0:f>IF($K204&lt;&gt;"Ready","",IF(ISNUMBER(D204),D204,Products!D204))</ns0:f>
      </ns0:c>
      <ns0:c r="G204" s="85" t="str">
        <ns0:f t="shared" si="1"/>
      </ns0:c>
      <ns0:c r="H204" s="85" t="str">
        <ns0:f>IF($K204&lt;&gt;"Ready","",N(C204)*Stock!N204)</ns0:f>
      </ns0:c>
      <ns0:c r="I204" s="85" t="str">
        <ns0:f t="shared" si="2"/>
      </ns0:c>
      <ns0:c r="J204" s="226"/>
      <ns0:c r="K204" s="83" t="str">
        <ns0:f>IF(A204="","",IF(Products!I204&lt;&gt;"Ready","Fix Products",IF(COUNTA(C204:E204)&lt;&gt;COUNT(C204:E204),"Numbers only",IF(MIN(C204:E204)&lt;0,"No negatives",IF(AND(ISNUMBER(E204),N(C204)=0),"Add quantity sold",IF(Stock!X204&lt;&gt;"Ready","Fix Stock row","Ready"))))))</ns0:f>
      </ns0:c>
    </ns0:row>
    <ns0:row r="205" ht="15.75" customHeight="1">
      <ns0:c r="A205" s="83" t="str">
        <ns0:f>IF(Products!A205="","",Products!A205)</ns0:f>
      </ns0:c>
      <ns0:c r="B205" s="83" t="str">
        <ns0:f>IF(A205="","",Products!B205)</ns0:f>
      </ns0:c>
      <ns0:c r="C205" s="226"/>
      <ns0:c r="D205" s="227"/>
      <ns0:c r="E205" s="227"/>
      <ns0:c r="F205" s="85" t="str">
        <ns0:f>IF($K205&lt;&gt;"Ready","",IF(ISNUMBER(D205),D205,Products!D205))</ns0:f>
      </ns0:c>
      <ns0:c r="G205" s="85" t="str">
        <ns0:f t="shared" si="1"/>
      </ns0:c>
      <ns0:c r="H205" s="85" t="str">
        <ns0:f>IF($K205&lt;&gt;"Ready","",N(C205)*Stock!N205)</ns0:f>
      </ns0:c>
      <ns0:c r="I205" s="85" t="str">
        <ns0:f t="shared" si="2"/>
      </ns0:c>
      <ns0:c r="J205" s="226"/>
      <ns0:c r="K205" s="83" t="str">
        <ns0:f>IF(A205="","",IF(Products!I205&lt;&gt;"Ready","Fix Products",IF(COUNTA(C205:E205)&lt;&gt;COUNT(C205:E205),"Numbers only",IF(MIN(C205:E205)&lt;0,"No negatives",IF(AND(ISNUMBER(E205),N(C205)=0),"Add quantity sold",IF(Stock!X205&lt;&gt;"Ready","Fix Stock row","Ready"))))))</ns0:f>
      </ns0:c>
    </ns0:row>
    <ns0:row r="206" ht="15.75" customHeight="1">
      <ns0:c r="A206" s="83" t="str">
        <ns0:f>IF(Products!A206="","",Products!A206)</ns0:f>
      </ns0:c>
      <ns0:c r="B206" s="83" t="str">
        <ns0:f>IF(A206="","",Products!B206)</ns0:f>
      </ns0:c>
      <ns0:c r="C206" s="226"/>
      <ns0:c r="D206" s="227"/>
      <ns0:c r="E206" s="227"/>
      <ns0:c r="F206" s="85" t="str">
        <ns0:f>IF($K206&lt;&gt;"Ready","",IF(ISNUMBER(D206),D206,Products!D206))</ns0:f>
      </ns0:c>
      <ns0:c r="G206" s="85" t="str">
        <ns0:f t="shared" si="1"/>
      </ns0:c>
      <ns0:c r="H206" s="85" t="str">
        <ns0:f>IF($K206&lt;&gt;"Ready","",N(C206)*Stock!N206)</ns0:f>
      </ns0:c>
      <ns0:c r="I206" s="85" t="str">
        <ns0:f t="shared" si="2"/>
      </ns0:c>
      <ns0:c r="J206" s="226"/>
      <ns0:c r="K206" s="83" t="str">
        <ns0:f>IF(A206="","",IF(Products!I206&lt;&gt;"Ready","Fix Products",IF(COUNTA(C206:E206)&lt;&gt;COUNT(C206:E206),"Numbers only",IF(MIN(C206:E206)&lt;0,"No negatives",IF(AND(ISNUMBER(E206),N(C206)=0),"Add quantity sold",IF(Stock!X206&lt;&gt;"Ready","Fix Stock row","Ready"))))))</ns0:f>
      </ns0:c>
    </ns0:row>
    <ns0:row r="207" ht="15.75" customHeight="1">
      <ns0:c r="A207" s="83" t="str">
        <ns0:f>IF(Products!A207="","",Products!A207)</ns0:f>
      </ns0:c>
      <ns0:c r="B207" s="83" t="str">
        <ns0:f>IF(A207="","",Products!B207)</ns0:f>
      </ns0:c>
      <ns0:c r="C207" s="226"/>
      <ns0:c r="D207" s="227"/>
      <ns0:c r="E207" s="227"/>
      <ns0:c r="F207" s="85" t="str">
        <ns0:f>IF($K207&lt;&gt;"Ready","",IF(ISNUMBER(D207),D207,Products!D207))</ns0:f>
      </ns0:c>
      <ns0:c r="G207" s="85" t="str">
        <ns0:f t="shared" si="1"/>
      </ns0:c>
      <ns0:c r="H207" s="85" t="str">
        <ns0:f>IF($K207&lt;&gt;"Ready","",N(C207)*Stock!N207)</ns0:f>
      </ns0:c>
      <ns0:c r="I207" s="85" t="str">
        <ns0:f t="shared" si="2"/>
      </ns0:c>
      <ns0:c r="J207" s="226"/>
      <ns0:c r="K207" s="83" t="str">
        <ns0:f>IF(A207="","",IF(Products!I207&lt;&gt;"Ready","Fix Products",IF(COUNTA(C207:E207)&lt;&gt;COUNT(C207:E207),"Numbers only",IF(MIN(C207:E207)&lt;0,"No negatives",IF(AND(ISNUMBER(E207),N(C207)=0),"Add quantity sold",IF(Stock!X207&lt;&gt;"Ready","Fix Stock row","Ready"))))))</ns0:f>
      </ns0:c>
    </ns0:row>
    <ns0:row r="208" ht="15.75" customHeight="1">
      <ns0:c r="A208" s="83" t="str">
        <ns0:f>IF(Products!A208="","",Products!A208)</ns0:f>
      </ns0:c>
      <ns0:c r="B208" s="83" t="str">
        <ns0:f>IF(A208="","",Products!B208)</ns0:f>
      </ns0:c>
      <ns0:c r="C208" s="226"/>
      <ns0:c r="D208" s="227"/>
      <ns0:c r="E208" s="227"/>
      <ns0:c r="F208" s="85" t="str">
        <ns0:f>IF($K208&lt;&gt;"Ready","",IF(ISNUMBER(D208),D208,Products!D208))</ns0:f>
      </ns0:c>
      <ns0:c r="G208" s="85" t="str">
        <ns0:f t="shared" si="1"/>
      </ns0:c>
      <ns0:c r="H208" s="85" t="str">
        <ns0:f>IF($K208&lt;&gt;"Ready","",N(C208)*Stock!N208)</ns0:f>
      </ns0:c>
      <ns0:c r="I208" s="85" t="str">
        <ns0:f t="shared" si="2"/>
      </ns0:c>
      <ns0:c r="J208" s="226"/>
      <ns0:c r="K208" s="83" t="str">
        <ns0:f>IF(A208="","",IF(Products!I208&lt;&gt;"Ready","Fix Products",IF(COUNTA(C208:E208)&lt;&gt;COUNT(C208:E208),"Numbers only",IF(MIN(C208:E208)&lt;0,"No negatives",IF(AND(ISNUMBER(E208),N(C208)=0),"Add quantity sold",IF(Stock!X208&lt;&gt;"Ready","Fix Stock row","Ready"))))))</ns0:f>
      </ns0:c>
    </ns0:row>
    <ns0:row r="209" ht="15.75" customHeight="1">
      <ns0:c r="A209" s="83" t="str">
        <ns0:f>IF(Products!A209="","",Products!A209)</ns0:f>
      </ns0:c>
      <ns0:c r="B209" s="83" t="str">
        <ns0:f>IF(A209="","",Products!B209)</ns0:f>
      </ns0:c>
      <ns0:c r="C209" s="226"/>
      <ns0:c r="D209" s="227"/>
      <ns0:c r="E209" s="227"/>
      <ns0:c r="F209" s="85" t="str">
        <ns0:f>IF($K209&lt;&gt;"Ready","",IF(ISNUMBER(D209),D209,Products!D209))</ns0:f>
      </ns0:c>
      <ns0:c r="G209" s="85" t="str">
        <ns0:f t="shared" si="1"/>
      </ns0:c>
      <ns0:c r="H209" s="85" t="str">
        <ns0:f>IF($K209&lt;&gt;"Ready","",N(C209)*Stock!N209)</ns0:f>
      </ns0:c>
      <ns0:c r="I209" s="85" t="str">
        <ns0:f t="shared" si="2"/>
      </ns0:c>
      <ns0:c r="J209" s="226"/>
      <ns0:c r="K209" s="83" t="str">
        <ns0:f>IF(A209="","",IF(Products!I209&lt;&gt;"Ready","Fix Products",IF(COUNTA(C209:E209)&lt;&gt;COUNT(C209:E209),"Numbers only",IF(MIN(C209:E209)&lt;0,"No negatives",IF(AND(ISNUMBER(E209),N(C209)=0),"Add quantity sold",IF(Stock!X209&lt;&gt;"Ready","Fix Stock row","Ready"))))))</ns0:f>
      </ns0:c>
    </ns0:row>
    <ns0:row r="210" ht="15.75" customHeight="1">
      <ns0:c r="A210" s="83" t="str">
        <ns0:f>IF(Products!A210="","",Products!A210)</ns0:f>
      </ns0:c>
      <ns0:c r="B210" s="83" t="str">
        <ns0:f>IF(A210="","",Products!B210)</ns0:f>
      </ns0:c>
      <ns0:c r="C210" s="226"/>
      <ns0:c r="D210" s="227"/>
      <ns0:c r="E210" s="227"/>
      <ns0:c r="F210" s="85" t="str">
        <ns0:f>IF($K210&lt;&gt;"Ready","",IF(ISNUMBER(D210),D210,Products!D210))</ns0:f>
      </ns0:c>
      <ns0:c r="G210" s="85" t="str">
        <ns0:f t="shared" si="1"/>
      </ns0:c>
      <ns0:c r="H210" s="85" t="str">
        <ns0:f>IF($K210&lt;&gt;"Ready","",N(C210)*Stock!N210)</ns0:f>
      </ns0:c>
      <ns0:c r="I210" s="85" t="str">
        <ns0:f t="shared" si="2"/>
      </ns0:c>
      <ns0:c r="J210" s="226"/>
      <ns0:c r="K210" s="83" t="str">
        <ns0:f>IF(A210="","",IF(Products!I210&lt;&gt;"Ready","Fix Products",IF(COUNTA(C210:E210)&lt;&gt;COUNT(C210:E210),"Numbers only",IF(MIN(C210:E210)&lt;0,"No negatives",IF(AND(ISNUMBER(E210),N(C210)=0),"Add quantity sold",IF(Stock!X210&lt;&gt;"Ready","Fix Stock row","Ready"))))))</ns0:f>
      </ns0:c>
    </ns0:row>
    <ns0:row r="211" ht="15.75" customHeight="1">
      <ns0:c r="A211" s="83" t="str">
        <ns0:f>IF(Products!A211="","",Products!A211)</ns0:f>
      </ns0:c>
      <ns0:c r="B211" s="83" t="str">
        <ns0:f>IF(A211="","",Products!B211)</ns0:f>
      </ns0:c>
      <ns0:c r="C211" s="226"/>
      <ns0:c r="D211" s="227"/>
      <ns0:c r="E211" s="227"/>
      <ns0:c r="F211" s="85" t="str">
        <ns0:f>IF($K211&lt;&gt;"Ready","",IF(ISNUMBER(D211),D211,Products!D211))</ns0:f>
      </ns0:c>
      <ns0:c r="G211" s="85" t="str">
        <ns0:f t="shared" si="1"/>
      </ns0:c>
      <ns0:c r="H211" s="85" t="str">
        <ns0:f>IF($K211&lt;&gt;"Ready","",N(C211)*Stock!N211)</ns0:f>
      </ns0:c>
      <ns0:c r="I211" s="85" t="str">
        <ns0:f t="shared" si="2"/>
      </ns0:c>
      <ns0:c r="J211" s="226"/>
      <ns0:c r="K211" s="83" t="str">
        <ns0:f>IF(A211="","",IF(Products!I211&lt;&gt;"Ready","Fix Products",IF(COUNTA(C211:E211)&lt;&gt;COUNT(C211:E211),"Numbers only",IF(MIN(C211:E211)&lt;0,"No negatives",IF(AND(ISNUMBER(E211),N(C211)=0),"Add quantity sold",IF(Stock!X211&lt;&gt;"Ready","Fix Stock row","Ready"))))))</ns0:f>
      </ns0:c>
    </ns0:row>
    <ns0:row r="212" ht="15.75" customHeight="1">
      <ns0:c r="A212" s="83" t="str">
        <ns0:f>IF(Products!A212="","",Products!A212)</ns0:f>
      </ns0:c>
      <ns0:c r="B212" s="83" t="str">
        <ns0:f>IF(A212="","",Products!B212)</ns0:f>
      </ns0:c>
      <ns0:c r="C212" s="226"/>
      <ns0:c r="D212" s="227"/>
      <ns0:c r="E212" s="227"/>
      <ns0:c r="F212" s="85" t="str">
        <ns0:f>IF($K212&lt;&gt;"Ready","",IF(ISNUMBER(D212),D212,Products!D212))</ns0:f>
      </ns0:c>
      <ns0:c r="G212" s="85" t="str">
        <ns0:f t="shared" si="1"/>
      </ns0:c>
      <ns0:c r="H212" s="85" t="str">
        <ns0:f>IF($K212&lt;&gt;"Ready","",N(C212)*Stock!N212)</ns0:f>
      </ns0:c>
      <ns0:c r="I212" s="85" t="str">
        <ns0:f t="shared" si="2"/>
      </ns0:c>
      <ns0:c r="J212" s="226"/>
      <ns0:c r="K212" s="83" t="str">
        <ns0:f>IF(A212="","",IF(Products!I212&lt;&gt;"Ready","Fix Products",IF(COUNTA(C212:E212)&lt;&gt;COUNT(C212:E212),"Numbers only",IF(MIN(C212:E212)&lt;0,"No negatives",IF(AND(ISNUMBER(E212),N(C212)=0),"Add quantity sold",IF(Stock!X212&lt;&gt;"Ready","Fix Stock row","Ready"))))))</ns0:f>
      </ns0:c>
    </ns0:row>
    <ns0:row r="213" ht="15.75" customHeight="1">
      <ns0:c r="A213" s="83" t="str">
        <ns0:f>IF(Products!A213="","",Products!A213)</ns0:f>
      </ns0:c>
      <ns0:c r="B213" s="83" t="str">
        <ns0:f>IF(A213="","",Products!B213)</ns0:f>
      </ns0:c>
      <ns0:c r="C213" s="226"/>
      <ns0:c r="D213" s="227"/>
      <ns0:c r="E213" s="227"/>
      <ns0:c r="F213" s="85" t="str">
        <ns0:f>IF($K213&lt;&gt;"Ready","",IF(ISNUMBER(D213),D213,Products!D213))</ns0:f>
      </ns0:c>
      <ns0:c r="G213" s="85" t="str">
        <ns0:f t="shared" si="1"/>
      </ns0:c>
      <ns0:c r="H213" s="85" t="str">
        <ns0:f>IF($K213&lt;&gt;"Ready","",N(C213)*Stock!N213)</ns0:f>
      </ns0:c>
      <ns0:c r="I213" s="85" t="str">
        <ns0:f t="shared" si="2"/>
      </ns0:c>
      <ns0:c r="J213" s="226"/>
      <ns0:c r="K213" s="83" t="str">
        <ns0:f>IF(A213="","",IF(Products!I213&lt;&gt;"Ready","Fix Products",IF(COUNTA(C213:E213)&lt;&gt;COUNT(C213:E213),"Numbers only",IF(MIN(C213:E213)&lt;0,"No negatives",IF(AND(ISNUMBER(E213),N(C213)=0),"Add quantity sold",IF(Stock!X213&lt;&gt;"Ready","Fix Stock row","Ready"))))))</ns0:f>
      </ns0:c>
    </ns0:row>
    <ns0:row r="214" ht="15.75" customHeight="1">
      <ns0:c r="A214" s="83" t="str">
        <ns0:f>IF(Products!A214="","",Products!A214)</ns0:f>
      </ns0:c>
      <ns0:c r="B214" s="83" t="str">
        <ns0:f>IF(A214="","",Products!B214)</ns0:f>
      </ns0:c>
      <ns0:c r="C214" s="226"/>
      <ns0:c r="D214" s="227"/>
      <ns0:c r="E214" s="227"/>
      <ns0:c r="F214" s="85" t="str">
        <ns0:f>IF($K214&lt;&gt;"Ready","",IF(ISNUMBER(D214),D214,Products!D214))</ns0:f>
      </ns0:c>
      <ns0:c r="G214" s="85" t="str">
        <ns0:f t="shared" si="1"/>
      </ns0:c>
      <ns0:c r="H214" s="85" t="str">
        <ns0:f>IF($K214&lt;&gt;"Ready","",N(C214)*Stock!N214)</ns0:f>
      </ns0:c>
      <ns0:c r="I214" s="85" t="str">
        <ns0:f t="shared" si="2"/>
      </ns0:c>
      <ns0:c r="J214" s="226"/>
      <ns0:c r="K214" s="83" t="str">
        <ns0:f>IF(A214="","",IF(Products!I214&lt;&gt;"Ready","Fix Products",IF(COUNTA(C214:E214)&lt;&gt;COUNT(C214:E214),"Numbers only",IF(MIN(C214:E214)&lt;0,"No negatives",IF(AND(ISNUMBER(E214),N(C214)=0),"Add quantity sold",IF(Stock!X214&lt;&gt;"Ready","Fix Stock row","Ready"))))))</ns0:f>
      </ns0:c>
    </ns0:row>
    <ns0:row r="215" ht="15.75" customHeight="1">
      <ns0:c r="A215" s="83" t="str">
        <ns0:f>IF(Products!A215="","",Products!A215)</ns0:f>
      </ns0:c>
      <ns0:c r="B215" s="83" t="str">
        <ns0:f>IF(A215="","",Products!B215)</ns0:f>
      </ns0:c>
      <ns0:c r="C215" s="226"/>
      <ns0:c r="D215" s="227"/>
      <ns0:c r="E215" s="227"/>
      <ns0:c r="F215" s="85" t="str">
        <ns0:f>IF($K215&lt;&gt;"Ready","",IF(ISNUMBER(D215),D215,Products!D215))</ns0:f>
      </ns0:c>
      <ns0:c r="G215" s="85" t="str">
        <ns0:f t="shared" si="1"/>
      </ns0:c>
      <ns0:c r="H215" s="85" t="str">
        <ns0:f>IF($K215&lt;&gt;"Ready","",N(C215)*Stock!N215)</ns0:f>
      </ns0:c>
      <ns0:c r="I215" s="85" t="str">
        <ns0:f t="shared" si="2"/>
      </ns0:c>
      <ns0:c r="J215" s="226"/>
      <ns0:c r="K215" s="83" t="str">
        <ns0:f>IF(A215="","",IF(Products!I215&lt;&gt;"Ready","Fix Products",IF(COUNTA(C215:E215)&lt;&gt;COUNT(C215:E215),"Numbers only",IF(MIN(C215:E215)&lt;0,"No negatives",IF(AND(ISNUMBER(E215),N(C215)=0),"Add quantity sold",IF(Stock!X215&lt;&gt;"Ready","Fix Stock row","Ready"))))))</ns0:f>
      </ns0:c>
    </ns0:row>
    <ns0:row r="216" ht="15.75" customHeight="1">
      <ns0:c r="A216" s="83" t="str">
        <ns0:f>IF(Products!A216="","",Products!A216)</ns0:f>
      </ns0:c>
      <ns0:c r="B216" s="83" t="str">
        <ns0:f>IF(A216="","",Products!B216)</ns0:f>
      </ns0:c>
      <ns0:c r="C216" s="226"/>
      <ns0:c r="D216" s="227"/>
      <ns0:c r="E216" s="227"/>
      <ns0:c r="F216" s="85" t="str">
        <ns0:f>IF($K216&lt;&gt;"Ready","",IF(ISNUMBER(D216),D216,Products!D216))</ns0:f>
      </ns0:c>
      <ns0:c r="G216" s="85" t="str">
        <ns0:f t="shared" si="1"/>
      </ns0:c>
      <ns0:c r="H216" s="85" t="str">
        <ns0:f>IF($K216&lt;&gt;"Ready","",N(C216)*Stock!N216)</ns0:f>
      </ns0:c>
      <ns0:c r="I216" s="85" t="str">
        <ns0:f t="shared" si="2"/>
      </ns0:c>
      <ns0:c r="J216" s="226"/>
      <ns0:c r="K216" s="83" t="str">
        <ns0:f>IF(A216="","",IF(Products!I216&lt;&gt;"Ready","Fix Products",IF(COUNTA(C216:E216)&lt;&gt;COUNT(C216:E216),"Numbers only",IF(MIN(C216:E216)&lt;0,"No negatives",IF(AND(ISNUMBER(E216),N(C216)=0),"Add quantity sold",IF(Stock!X216&lt;&gt;"Ready","Fix Stock row","Ready"))))))</ns0:f>
      </ns0:c>
    </ns0:row>
    <ns0:row r="217" ht="15.75" customHeight="1">
      <ns0:c r="A217" s="83" t="str">
        <ns0:f>IF(Products!A217="","",Products!A217)</ns0:f>
      </ns0:c>
      <ns0:c r="B217" s="83" t="str">
        <ns0:f>IF(A217="","",Products!B217)</ns0:f>
      </ns0:c>
      <ns0:c r="C217" s="226"/>
      <ns0:c r="D217" s="227"/>
      <ns0:c r="E217" s="227"/>
      <ns0:c r="F217" s="85" t="str">
        <ns0:f>IF($K217&lt;&gt;"Ready","",IF(ISNUMBER(D217),D217,Products!D217))</ns0:f>
      </ns0:c>
      <ns0:c r="G217" s="85" t="str">
        <ns0:f t="shared" si="1"/>
      </ns0:c>
      <ns0:c r="H217" s="85" t="str">
        <ns0:f>IF($K217&lt;&gt;"Ready","",N(C217)*Stock!N217)</ns0:f>
      </ns0:c>
      <ns0:c r="I217" s="85" t="str">
        <ns0:f t="shared" si="2"/>
      </ns0:c>
      <ns0:c r="J217" s="226"/>
      <ns0:c r="K217" s="83" t="str">
        <ns0:f>IF(A217="","",IF(Products!I217&lt;&gt;"Ready","Fix Products",IF(COUNTA(C217:E217)&lt;&gt;COUNT(C217:E217),"Numbers only",IF(MIN(C217:E217)&lt;0,"No negatives",IF(AND(ISNUMBER(E217),N(C217)=0),"Add quantity sold",IF(Stock!X217&lt;&gt;"Ready","Fix Stock row","Ready"))))))</ns0:f>
      </ns0:c>
    </ns0:row>
    <ns0:row r="218" ht="15.75" customHeight="1">
      <ns0:c r="A218" s="83" t="str">
        <ns0:f>IF(Products!A218="","",Products!A218)</ns0:f>
      </ns0:c>
      <ns0:c r="B218" s="83" t="str">
        <ns0:f>IF(A218="","",Products!B218)</ns0:f>
      </ns0:c>
      <ns0:c r="C218" s="226"/>
      <ns0:c r="D218" s="227"/>
      <ns0:c r="E218" s="227"/>
      <ns0:c r="F218" s="85" t="str">
        <ns0:f>IF($K218&lt;&gt;"Ready","",IF(ISNUMBER(D218),D218,Products!D218))</ns0:f>
      </ns0:c>
      <ns0:c r="G218" s="85" t="str">
        <ns0:f t="shared" si="1"/>
      </ns0:c>
      <ns0:c r="H218" s="85" t="str">
        <ns0:f>IF($K218&lt;&gt;"Ready","",N(C218)*Stock!N218)</ns0:f>
      </ns0:c>
      <ns0:c r="I218" s="85" t="str">
        <ns0:f t="shared" si="2"/>
      </ns0:c>
      <ns0:c r="J218" s="226"/>
      <ns0:c r="K218" s="83" t="str">
        <ns0:f>IF(A218="","",IF(Products!I218&lt;&gt;"Ready","Fix Products",IF(COUNTA(C218:E218)&lt;&gt;COUNT(C218:E218),"Numbers only",IF(MIN(C218:E218)&lt;0,"No negatives",IF(AND(ISNUMBER(E218),N(C218)=0),"Add quantity sold",IF(Stock!X218&lt;&gt;"Ready","Fix Stock row","Ready"))))))</ns0:f>
      </ns0:c>
    </ns0:row>
    <ns0:row r="219" ht="15.75" customHeight="1">
      <ns0:c r="A219" s="83" t="str">
        <ns0:f>IF(Products!A219="","",Products!A219)</ns0:f>
      </ns0:c>
      <ns0:c r="B219" s="83" t="str">
        <ns0:f>IF(A219="","",Products!B219)</ns0:f>
      </ns0:c>
      <ns0:c r="C219" s="226"/>
      <ns0:c r="D219" s="227"/>
      <ns0:c r="E219" s="227"/>
      <ns0:c r="F219" s="85" t="str">
        <ns0:f>IF($K219&lt;&gt;"Ready","",IF(ISNUMBER(D219),D219,Products!D219))</ns0:f>
      </ns0:c>
      <ns0:c r="G219" s="85" t="str">
        <ns0:f t="shared" si="1"/>
      </ns0:c>
      <ns0:c r="H219" s="85" t="str">
        <ns0:f>IF($K219&lt;&gt;"Ready","",N(C219)*Stock!N219)</ns0:f>
      </ns0:c>
      <ns0:c r="I219" s="85" t="str">
        <ns0:f t="shared" si="2"/>
      </ns0:c>
      <ns0:c r="J219" s="226"/>
      <ns0:c r="K219" s="83" t="str">
        <ns0:f>IF(A219="","",IF(Products!I219&lt;&gt;"Ready","Fix Products",IF(COUNTA(C219:E219)&lt;&gt;COUNT(C219:E219),"Numbers only",IF(MIN(C219:E219)&lt;0,"No negatives",IF(AND(ISNUMBER(E219),N(C219)=0),"Add quantity sold",IF(Stock!X219&lt;&gt;"Ready","Fix Stock row","Ready"))))))</ns0:f>
      </ns0:c>
    </ns0:row>
    <ns0:row r="220" ht="15.75" customHeight="1">
      <ns0:c r="A220" s="83" t="str">
        <ns0:f>IF(Products!A220="","",Products!A220)</ns0:f>
      </ns0:c>
      <ns0:c r="B220" s="83" t="str">
        <ns0:f>IF(A220="","",Products!B220)</ns0:f>
      </ns0:c>
      <ns0:c r="C220" s="226"/>
      <ns0:c r="D220" s="227"/>
      <ns0:c r="E220" s="227"/>
      <ns0:c r="F220" s="85" t="str">
        <ns0:f>IF($K220&lt;&gt;"Ready","",IF(ISNUMBER(D220),D220,Products!D220))</ns0:f>
      </ns0:c>
      <ns0:c r="G220" s="85" t="str">
        <ns0:f t="shared" si="1"/>
      </ns0:c>
      <ns0:c r="H220" s="85" t="str">
        <ns0:f>IF($K220&lt;&gt;"Ready","",N(C220)*Stock!N220)</ns0:f>
      </ns0:c>
      <ns0:c r="I220" s="85" t="str">
        <ns0:f t="shared" si="2"/>
      </ns0:c>
      <ns0:c r="J220" s="226"/>
      <ns0:c r="K220" s="83" t="str">
        <ns0:f>IF(A220="","",IF(Products!I220&lt;&gt;"Ready","Fix Products",IF(COUNTA(C220:E220)&lt;&gt;COUNT(C220:E220),"Numbers only",IF(MIN(C220:E220)&lt;0,"No negatives",IF(AND(ISNUMBER(E220),N(C220)=0),"Add quantity sold",IF(Stock!X220&lt;&gt;"Ready","Fix Stock row","Ready"))))))</ns0:f>
      </ns0:c>
    </ns0:row>
    <ns0:row r="221" ht="15.75" customHeight="1">
      <ns0:c r="A221" s="83" t="str">
        <ns0:f>IF(Products!A221="","",Products!A221)</ns0:f>
      </ns0:c>
      <ns0:c r="B221" s="83" t="str">
        <ns0:f>IF(A221="","",Products!B221)</ns0:f>
      </ns0:c>
      <ns0:c r="C221" s="226"/>
      <ns0:c r="D221" s="227"/>
      <ns0:c r="E221" s="227"/>
      <ns0:c r="F221" s="85" t="str">
        <ns0:f>IF($K221&lt;&gt;"Ready","",IF(ISNUMBER(D221),D221,Products!D221))</ns0:f>
      </ns0:c>
      <ns0:c r="G221" s="85" t="str">
        <ns0:f t="shared" si="1"/>
      </ns0:c>
      <ns0:c r="H221" s="85" t="str">
        <ns0:f>IF($K221&lt;&gt;"Ready","",N(C221)*Stock!N221)</ns0:f>
      </ns0:c>
      <ns0:c r="I221" s="85" t="str">
        <ns0:f t="shared" si="2"/>
      </ns0:c>
      <ns0:c r="J221" s="226"/>
      <ns0:c r="K221" s="83" t="str">
        <ns0:f>IF(A221="","",IF(Products!I221&lt;&gt;"Ready","Fix Products",IF(COUNTA(C221:E221)&lt;&gt;COUNT(C221:E221),"Numbers only",IF(MIN(C221:E221)&lt;0,"No negatives",IF(AND(ISNUMBER(E221),N(C221)=0),"Add quantity sold",IF(Stock!X221&lt;&gt;"Ready","Fix Stock row","Ready"))))))</ns0:f>
      </ns0:c>
    </ns0:row>
    <ns0:row r="222" ht="15.75" customHeight="1">
      <ns0:c r="A222" s="83" t="str">
        <ns0:f>IF(Products!A222="","",Products!A222)</ns0:f>
      </ns0:c>
      <ns0:c r="B222" s="83" t="str">
        <ns0:f>IF(A222="","",Products!B222)</ns0:f>
      </ns0:c>
      <ns0:c r="C222" s="226"/>
      <ns0:c r="D222" s="227"/>
      <ns0:c r="E222" s="227"/>
      <ns0:c r="F222" s="85" t="str">
        <ns0:f>IF($K222&lt;&gt;"Ready","",IF(ISNUMBER(D222),D222,Products!D222))</ns0:f>
      </ns0:c>
      <ns0:c r="G222" s="85" t="str">
        <ns0:f t="shared" si="1"/>
      </ns0:c>
      <ns0:c r="H222" s="85" t="str">
        <ns0:f>IF($K222&lt;&gt;"Ready","",N(C222)*Stock!N222)</ns0:f>
      </ns0:c>
      <ns0:c r="I222" s="85" t="str">
        <ns0:f t="shared" si="2"/>
      </ns0:c>
      <ns0:c r="J222" s="226"/>
      <ns0:c r="K222" s="83" t="str">
        <ns0:f>IF(A222="","",IF(Products!I222&lt;&gt;"Ready","Fix Products",IF(COUNTA(C222:E222)&lt;&gt;COUNT(C222:E222),"Numbers only",IF(MIN(C222:E222)&lt;0,"No negatives",IF(AND(ISNUMBER(E222),N(C222)=0),"Add quantity sold",IF(Stock!X222&lt;&gt;"Ready","Fix Stock row","Ready"))))))</ns0:f>
      </ns0:c>
    </ns0:row>
    <ns0:row r="223" ht="15.75" customHeight="1">
      <ns0:c r="A223" s="83" t="str">
        <ns0:f>IF(Products!A223="","",Products!A223)</ns0:f>
      </ns0:c>
      <ns0:c r="B223" s="83" t="str">
        <ns0:f>IF(A223="","",Products!B223)</ns0:f>
      </ns0:c>
      <ns0:c r="C223" s="226"/>
      <ns0:c r="D223" s="227"/>
      <ns0:c r="E223" s="227"/>
      <ns0:c r="F223" s="85" t="str">
        <ns0:f>IF($K223&lt;&gt;"Ready","",IF(ISNUMBER(D223),D223,Products!D223))</ns0:f>
      </ns0:c>
      <ns0:c r="G223" s="85" t="str">
        <ns0:f t="shared" si="1"/>
      </ns0:c>
      <ns0:c r="H223" s="85" t="str">
        <ns0:f>IF($K223&lt;&gt;"Ready","",N(C223)*Stock!N223)</ns0:f>
      </ns0:c>
      <ns0:c r="I223" s="85" t="str">
        <ns0:f t="shared" si="2"/>
      </ns0:c>
      <ns0:c r="J223" s="226"/>
      <ns0:c r="K223" s="83" t="str">
        <ns0:f>IF(A223="","",IF(Products!I223&lt;&gt;"Ready","Fix Products",IF(COUNTA(C223:E223)&lt;&gt;COUNT(C223:E223),"Numbers only",IF(MIN(C223:E223)&lt;0,"No negatives",IF(AND(ISNUMBER(E223),N(C223)=0),"Add quantity sold",IF(Stock!X223&lt;&gt;"Ready","Fix Stock row","Ready"))))))</ns0:f>
      </ns0:c>
    </ns0:row>
    <ns0:row r="224" ht="15.75" customHeight="1">
      <ns0:c r="A224" s="83" t="str">
        <ns0:f>IF(Products!A224="","",Products!A224)</ns0:f>
      </ns0:c>
      <ns0:c r="B224" s="83" t="str">
        <ns0:f>IF(A224="","",Products!B224)</ns0:f>
      </ns0:c>
      <ns0:c r="C224" s="226"/>
      <ns0:c r="D224" s="227"/>
      <ns0:c r="E224" s="227"/>
      <ns0:c r="F224" s="85" t="str">
        <ns0:f>IF($K224&lt;&gt;"Ready","",IF(ISNUMBER(D224),D224,Products!D224))</ns0:f>
      </ns0:c>
      <ns0:c r="G224" s="85" t="str">
        <ns0:f t="shared" si="1"/>
      </ns0:c>
      <ns0:c r="H224" s="85" t="str">
        <ns0:f>IF($K224&lt;&gt;"Ready","",N(C224)*Stock!N224)</ns0:f>
      </ns0:c>
      <ns0:c r="I224" s="85" t="str">
        <ns0:f t="shared" si="2"/>
      </ns0:c>
      <ns0:c r="J224" s="226"/>
      <ns0:c r="K224" s="83" t="str">
        <ns0:f>IF(A224="","",IF(Products!I224&lt;&gt;"Ready","Fix Products",IF(COUNTA(C224:E224)&lt;&gt;COUNT(C224:E224),"Numbers only",IF(MIN(C224:E224)&lt;0,"No negatives",IF(AND(ISNUMBER(E224),N(C224)=0),"Add quantity sold",IF(Stock!X224&lt;&gt;"Ready","Fix Stock row","Ready"))))))</ns0:f>
      </ns0:c>
    </ns0:row>
    <ns0:row r="225" ht="15.75" customHeight="1">
      <ns0:c r="A225" s="83" t="str">
        <ns0:f>IF(Products!A225="","",Products!A225)</ns0:f>
      </ns0:c>
      <ns0:c r="B225" s="83" t="str">
        <ns0:f>IF(A225="","",Products!B225)</ns0:f>
      </ns0:c>
      <ns0:c r="C225" s="226"/>
      <ns0:c r="D225" s="227"/>
      <ns0:c r="E225" s="227"/>
      <ns0:c r="F225" s="85" t="str">
        <ns0:f>IF($K225&lt;&gt;"Ready","",IF(ISNUMBER(D225),D225,Products!D225))</ns0:f>
      </ns0:c>
      <ns0:c r="G225" s="85" t="str">
        <ns0:f t="shared" si="1"/>
      </ns0:c>
      <ns0:c r="H225" s="85" t="str">
        <ns0:f>IF($K225&lt;&gt;"Ready","",N(C225)*Stock!N225)</ns0:f>
      </ns0:c>
      <ns0:c r="I225" s="85" t="str">
        <ns0:f t="shared" si="2"/>
      </ns0:c>
      <ns0:c r="J225" s="226"/>
      <ns0:c r="K225" s="83" t="str">
        <ns0:f>IF(A225="","",IF(Products!I225&lt;&gt;"Ready","Fix Products",IF(COUNTA(C225:E225)&lt;&gt;COUNT(C225:E225),"Numbers only",IF(MIN(C225:E225)&lt;0,"No negatives",IF(AND(ISNUMBER(E225),N(C225)=0),"Add quantity sold",IF(Stock!X225&lt;&gt;"Ready","Fix Stock row","Ready"))))))</ns0:f>
      </ns0:c>
    </ns0:row>
    <ns0:row r="226" ht="15.75" customHeight="1">
      <ns0:c r="A226" s="83" t="str">
        <ns0:f>IF(Products!A226="","",Products!A226)</ns0:f>
      </ns0:c>
      <ns0:c r="B226" s="83" t="str">
        <ns0:f>IF(A226="","",Products!B226)</ns0:f>
      </ns0:c>
      <ns0:c r="C226" s="226"/>
      <ns0:c r="D226" s="227"/>
      <ns0:c r="E226" s="227"/>
      <ns0:c r="F226" s="85" t="str">
        <ns0:f>IF($K226&lt;&gt;"Ready","",IF(ISNUMBER(D226),D226,Products!D226))</ns0:f>
      </ns0:c>
      <ns0:c r="G226" s="85" t="str">
        <ns0:f t="shared" si="1"/>
      </ns0:c>
      <ns0:c r="H226" s="85" t="str">
        <ns0:f>IF($K226&lt;&gt;"Ready","",N(C226)*Stock!N226)</ns0:f>
      </ns0:c>
      <ns0:c r="I226" s="85" t="str">
        <ns0:f t="shared" si="2"/>
      </ns0:c>
      <ns0:c r="J226" s="226"/>
      <ns0:c r="K226" s="83" t="str">
        <ns0:f>IF(A226="","",IF(Products!I226&lt;&gt;"Ready","Fix Products",IF(COUNTA(C226:E226)&lt;&gt;COUNT(C226:E226),"Numbers only",IF(MIN(C226:E226)&lt;0,"No negatives",IF(AND(ISNUMBER(E226),N(C226)=0),"Add quantity sold",IF(Stock!X226&lt;&gt;"Ready","Fix Stock row","Ready"))))))</ns0:f>
      </ns0:c>
    </ns0:row>
    <ns0:row r="227" ht="15.75" customHeight="1">
      <ns0:c r="A227" s="83" t="str">
        <ns0:f>IF(Products!A227="","",Products!A227)</ns0:f>
      </ns0:c>
      <ns0:c r="B227" s="83" t="str">
        <ns0:f>IF(A227="","",Products!B227)</ns0:f>
      </ns0:c>
      <ns0:c r="C227" s="226"/>
      <ns0:c r="D227" s="227"/>
      <ns0:c r="E227" s="227"/>
      <ns0:c r="F227" s="85" t="str">
        <ns0:f>IF($K227&lt;&gt;"Ready","",IF(ISNUMBER(D227),D227,Products!D227))</ns0:f>
      </ns0:c>
      <ns0:c r="G227" s="85" t="str">
        <ns0:f t="shared" si="1"/>
      </ns0:c>
      <ns0:c r="H227" s="85" t="str">
        <ns0:f>IF($K227&lt;&gt;"Ready","",N(C227)*Stock!N227)</ns0:f>
      </ns0:c>
      <ns0:c r="I227" s="85" t="str">
        <ns0:f t="shared" si="2"/>
      </ns0:c>
      <ns0:c r="J227" s="226"/>
      <ns0:c r="K227" s="83" t="str">
        <ns0:f>IF(A227="","",IF(Products!I227&lt;&gt;"Ready","Fix Products",IF(COUNTA(C227:E227)&lt;&gt;COUNT(C227:E227),"Numbers only",IF(MIN(C227:E227)&lt;0,"No negatives",IF(AND(ISNUMBER(E227),N(C227)=0),"Add quantity sold",IF(Stock!X227&lt;&gt;"Ready","Fix Stock row","Ready"))))))</ns0:f>
      </ns0:c>
    </ns0:row>
    <ns0:row r="228" ht="15.75" customHeight="1">
      <ns0:c r="A228" s="83" t="str">
        <ns0:f>IF(Products!A228="","",Products!A228)</ns0:f>
      </ns0:c>
      <ns0:c r="B228" s="83" t="str">
        <ns0:f>IF(A228="","",Products!B228)</ns0:f>
      </ns0:c>
      <ns0:c r="C228" s="226"/>
      <ns0:c r="D228" s="227"/>
      <ns0:c r="E228" s="227"/>
      <ns0:c r="F228" s="85" t="str">
        <ns0:f>IF($K228&lt;&gt;"Ready","",IF(ISNUMBER(D228),D228,Products!D228))</ns0:f>
      </ns0:c>
      <ns0:c r="G228" s="85" t="str">
        <ns0:f t="shared" si="1"/>
      </ns0:c>
      <ns0:c r="H228" s="85" t="str">
        <ns0:f>IF($K228&lt;&gt;"Ready","",N(C228)*Stock!N228)</ns0:f>
      </ns0:c>
      <ns0:c r="I228" s="85" t="str">
        <ns0:f t="shared" si="2"/>
      </ns0:c>
      <ns0:c r="J228" s="226"/>
      <ns0:c r="K228" s="83" t="str">
        <ns0:f>IF(A228="","",IF(Products!I228&lt;&gt;"Ready","Fix Products",IF(COUNTA(C228:E228)&lt;&gt;COUNT(C228:E228),"Numbers only",IF(MIN(C228:E228)&lt;0,"No negatives",IF(AND(ISNUMBER(E228),N(C228)=0),"Add quantity sold",IF(Stock!X228&lt;&gt;"Ready","Fix Stock row","Ready"))))))</ns0:f>
      </ns0:c>
    </ns0:row>
    <ns0:row r="229" ht="15.75" customHeight="1">
      <ns0:c r="A229" s="83" t="str">
        <ns0:f>IF(Products!A229="","",Products!A229)</ns0:f>
      </ns0:c>
      <ns0:c r="B229" s="83" t="str">
        <ns0:f>IF(A229="","",Products!B229)</ns0:f>
      </ns0:c>
      <ns0:c r="C229" s="226"/>
      <ns0:c r="D229" s="227"/>
      <ns0:c r="E229" s="227"/>
      <ns0:c r="F229" s="85" t="str">
        <ns0:f>IF($K229&lt;&gt;"Ready","",IF(ISNUMBER(D229),D229,Products!D229))</ns0:f>
      </ns0:c>
      <ns0:c r="G229" s="85" t="str">
        <ns0:f t="shared" si="1"/>
      </ns0:c>
      <ns0:c r="H229" s="85" t="str">
        <ns0:f>IF($K229&lt;&gt;"Ready","",N(C229)*Stock!N229)</ns0:f>
      </ns0:c>
      <ns0:c r="I229" s="85" t="str">
        <ns0:f t="shared" si="2"/>
      </ns0:c>
      <ns0:c r="J229" s="226"/>
      <ns0:c r="K229" s="83" t="str">
        <ns0:f>IF(A229="","",IF(Products!I229&lt;&gt;"Ready","Fix Products",IF(COUNTA(C229:E229)&lt;&gt;COUNT(C229:E229),"Numbers only",IF(MIN(C229:E229)&lt;0,"No negatives",IF(AND(ISNUMBER(E229),N(C229)=0),"Add quantity sold",IF(Stock!X229&lt;&gt;"Ready","Fix Stock row","Ready"))))))</ns0:f>
      </ns0:c>
    </ns0:row>
    <ns0:row r="230" ht="15.75" customHeight="1">
      <ns0:c r="A230" s="83" t="str">
        <ns0:f>IF(Products!A230="","",Products!A230)</ns0:f>
      </ns0:c>
      <ns0:c r="B230" s="83" t="str">
        <ns0:f>IF(A230="","",Products!B230)</ns0:f>
      </ns0:c>
      <ns0:c r="C230" s="226"/>
      <ns0:c r="D230" s="227"/>
      <ns0:c r="E230" s="227"/>
      <ns0:c r="F230" s="85" t="str">
        <ns0:f>IF($K230&lt;&gt;"Ready","",IF(ISNUMBER(D230),D230,Products!D230))</ns0:f>
      </ns0:c>
      <ns0:c r="G230" s="85" t="str">
        <ns0:f t="shared" si="1"/>
      </ns0:c>
      <ns0:c r="H230" s="85" t="str">
        <ns0:f>IF($K230&lt;&gt;"Ready","",N(C230)*Stock!N230)</ns0:f>
      </ns0:c>
      <ns0:c r="I230" s="85" t="str">
        <ns0:f t="shared" si="2"/>
      </ns0:c>
      <ns0:c r="J230" s="226"/>
      <ns0:c r="K230" s="83" t="str">
        <ns0:f>IF(A230="","",IF(Products!I230&lt;&gt;"Ready","Fix Products",IF(COUNTA(C230:E230)&lt;&gt;COUNT(C230:E230),"Numbers only",IF(MIN(C230:E230)&lt;0,"No negatives",IF(AND(ISNUMBER(E230),N(C230)=0),"Add quantity sold",IF(Stock!X230&lt;&gt;"Ready","Fix Stock row","Ready"))))))</ns0:f>
      </ns0:c>
    </ns0:row>
    <ns0:row r="231" ht="15.75" customHeight="1">
      <ns0:c r="A231" s="83" t="str">
        <ns0:f>IF(Products!A231="","",Products!A231)</ns0:f>
      </ns0:c>
      <ns0:c r="B231" s="83" t="str">
        <ns0:f>IF(A231="","",Products!B231)</ns0:f>
      </ns0:c>
      <ns0:c r="C231" s="226"/>
      <ns0:c r="D231" s="227"/>
      <ns0:c r="E231" s="227"/>
      <ns0:c r="F231" s="85" t="str">
        <ns0:f>IF($K231&lt;&gt;"Ready","",IF(ISNUMBER(D231),D231,Products!D231))</ns0:f>
      </ns0:c>
      <ns0:c r="G231" s="85" t="str">
        <ns0:f t="shared" si="1"/>
      </ns0:c>
      <ns0:c r="H231" s="85" t="str">
        <ns0:f>IF($K231&lt;&gt;"Ready","",N(C231)*Stock!N231)</ns0:f>
      </ns0:c>
      <ns0:c r="I231" s="85" t="str">
        <ns0:f t="shared" si="2"/>
      </ns0:c>
      <ns0:c r="J231" s="226"/>
      <ns0:c r="K231" s="83" t="str">
        <ns0:f>IF(A231="","",IF(Products!I231&lt;&gt;"Ready","Fix Products",IF(COUNTA(C231:E231)&lt;&gt;COUNT(C231:E231),"Numbers only",IF(MIN(C231:E231)&lt;0,"No negatives",IF(AND(ISNUMBER(E231),N(C231)=0),"Add quantity sold",IF(Stock!X231&lt;&gt;"Ready","Fix Stock row","Ready"))))))</ns0:f>
      </ns0:c>
    </ns0:row>
    <ns0:row r="232" ht="15.75" customHeight="1">
      <ns0:c r="A232" s="83" t="str">
        <ns0:f>IF(Products!A232="","",Products!A232)</ns0:f>
      </ns0:c>
      <ns0:c r="B232" s="83" t="str">
        <ns0:f>IF(A232="","",Products!B232)</ns0:f>
      </ns0:c>
      <ns0:c r="C232" s="226"/>
      <ns0:c r="D232" s="227"/>
      <ns0:c r="E232" s="227"/>
      <ns0:c r="F232" s="85" t="str">
        <ns0:f>IF($K232&lt;&gt;"Ready","",IF(ISNUMBER(D232),D232,Products!D232))</ns0:f>
      </ns0:c>
      <ns0:c r="G232" s="85" t="str">
        <ns0:f t="shared" si="1"/>
      </ns0:c>
      <ns0:c r="H232" s="85" t="str">
        <ns0:f>IF($K232&lt;&gt;"Ready","",N(C232)*Stock!N232)</ns0:f>
      </ns0:c>
      <ns0:c r="I232" s="85" t="str">
        <ns0:f t="shared" si="2"/>
      </ns0:c>
      <ns0:c r="J232" s="226"/>
      <ns0:c r="K232" s="83" t="str">
        <ns0:f>IF(A232="","",IF(Products!I232&lt;&gt;"Ready","Fix Products",IF(COUNTA(C232:E232)&lt;&gt;COUNT(C232:E232),"Numbers only",IF(MIN(C232:E232)&lt;0,"No negatives",IF(AND(ISNUMBER(E232),N(C232)=0),"Add quantity sold",IF(Stock!X232&lt;&gt;"Ready","Fix Stock row","Ready"))))))</ns0:f>
      </ns0:c>
    </ns0:row>
    <ns0:row r="233" ht="15.75" customHeight="1">
      <ns0:c r="A233" s="83" t="str">
        <ns0:f>IF(Products!A233="","",Products!A233)</ns0:f>
      </ns0:c>
      <ns0:c r="B233" s="83" t="str">
        <ns0:f>IF(A233="","",Products!B233)</ns0:f>
      </ns0:c>
      <ns0:c r="C233" s="226"/>
      <ns0:c r="D233" s="227"/>
      <ns0:c r="E233" s="227"/>
      <ns0:c r="F233" s="85" t="str">
        <ns0:f>IF($K233&lt;&gt;"Ready","",IF(ISNUMBER(D233),D233,Products!D233))</ns0:f>
      </ns0:c>
      <ns0:c r="G233" s="85" t="str">
        <ns0:f t="shared" si="1"/>
      </ns0:c>
      <ns0:c r="H233" s="85" t="str">
        <ns0:f>IF($K233&lt;&gt;"Ready","",N(C233)*Stock!N233)</ns0:f>
      </ns0:c>
      <ns0:c r="I233" s="85" t="str">
        <ns0:f t="shared" si="2"/>
      </ns0:c>
      <ns0:c r="J233" s="226"/>
      <ns0:c r="K233" s="83" t="str">
        <ns0:f>IF(A233="","",IF(Products!I233&lt;&gt;"Ready","Fix Products",IF(COUNTA(C233:E233)&lt;&gt;COUNT(C233:E233),"Numbers only",IF(MIN(C233:E233)&lt;0,"No negatives",IF(AND(ISNUMBER(E233),N(C233)=0),"Add quantity sold",IF(Stock!X233&lt;&gt;"Ready","Fix Stock row","Ready"))))))</ns0:f>
      </ns0:c>
    </ns0:row>
    <ns0:row r="234" ht="15.75" customHeight="1">
      <ns0:c r="A234" s="83" t="str">
        <ns0:f>IF(Products!A234="","",Products!A234)</ns0:f>
      </ns0:c>
      <ns0:c r="B234" s="83" t="str">
        <ns0:f>IF(A234="","",Products!B234)</ns0:f>
      </ns0:c>
      <ns0:c r="C234" s="226"/>
      <ns0:c r="D234" s="227"/>
      <ns0:c r="E234" s="227"/>
      <ns0:c r="F234" s="85" t="str">
        <ns0:f>IF($K234&lt;&gt;"Ready","",IF(ISNUMBER(D234),D234,Products!D234))</ns0:f>
      </ns0:c>
      <ns0:c r="G234" s="85" t="str">
        <ns0:f t="shared" si="1"/>
      </ns0:c>
      <ns0:c r="H234" s="85" t="str">
        <ns0:f>IF($K234&lt;&gt;"Ready","",N(C234)*Stock!N234)</ns0:f>
      </ns0:c>
      <ns0:c r="I234" s="85" t="str">
        <ns0:f t="shared" si="2"/>
      </ns0:c>
      <ns0:c r="J234" s="226"/>
      <ns0:c r="K234" s="83" t="str">
        <ns0:f>IF(A234="","",IF(Products!I234&lt;&gt;"Ready","Fix Products",IF(COUNTA(C234:E234)&lt;&gt;COUNT(C234:E234),"Numbers only",IF(MIN(C234:E234)&lt;0,"No negatives",IF(AND(ISNUMBER(E234),N(C234)=0),"Add quantity sold",IF(Stock!X234&lt;&gt;"Ready","Fix Stock row","Ready"))))))</ns0:f>
      </ns0:c>
    </ns0:row>
    <ns0:row r="235" ht="15.75" customHeight="1">
      <ns0:c r="A235" s="83" t="str">
        <ns0:f>IF(Products!A235="","",Products!A235)</ns0:f>
      </ns0:c>
      <ns0:c r="B235" s="83" t="str">
        <ns0:f>IF(A235="","",Products!B235)</ns0:f>
      </ns0:c>
      <ns0:c r="C235" s="226"/>
      <ns0:c r="D235" s="227"/>
      <ns0:c r="E235" s="227"/>
      <ns0:c r="F235" s="85" t="str">
        <ns0:f>IF($K235&lt;&gt;"Ready","",IF(ISNUMBER(D235),D235,Products!D235))</ns0:f>
      </ns0:c>
      <ns0:c r="G235" s="85" t="str">
        <ns0:f t="shared" si="1"/>
      </ns0:c>
      <ns0:c r="H235" s="85" t="str">
        <ns0:f>IF($K235&lt;&gt;"Ready","",N(C235)*Stock!N235)</ns0:f>
      </ns0:c>
      <ns0:c r="I235" s="85" t="str">
        <ns0:f t="shared" si="2"/>
      </ns0:c>
      <ns0:c r="J235" s="226"/>
      <ns0:c r="K235" s="83" t="str">
        <ns0:f>IF(A235="","",IF(Products!I235&lt;&gt;"Ready","Fix Products",IF(COUNTA(C235:E235)&lt;&gt;COUNT(C235:E235),"Numbers only",IF(MIN(C235:E235)&lt;0,"No negatives",IF(AND(ISNUMBER(E235),N(C235)=0),"Add quantity sold",IF(Stock!X235&lt;&gt;"Ready","Fix Stock row","Ready"))))))</ns0:f>
      </ns0:c>
    </ns0:row>
    <ns0:row r="236" ht="15.75" customHeight="1">
      <ns0:c r="A236" s="83" t="str">
        <ns0:f>IF(Products!A236="","",Products!A236)</ns0:f>
      </ns0:c>
      <ns0:c r="B236" s="83" t="str">
        <ns0:f>IF(A236="","",Products!B236)</ns0:f>
      </ns0:c>
      <ns0:c r="C236" s="226"/>
      <ns0:c r="D236" s="227"/>
      <ns0:c r="E236" s="227"/>
      <ns0:c r="F236" s="85" t="str">
        <ns0:f>IF($K236&lt;&gt;"Ready","",IF(ISNUMBER(D236),D236,Products!D236))</ns0:f>
      </ns0:c>
      <ns0:c r="G236" s="85" t="str">
        <ns0:f t="shared" si="1"/>
      </ns0:c>
      <ns0:c r="H236" s="85" t="str">
        <ns0:f>IF($K236&lt;&gt;"Ready","",N(C236)*Stock!N236)</ns0:f>
      </ns0:c>
      <ns0:c r="I236" s="85" t="str">
        <ns0:f t="shared" si="2"/>
      </ns0:c>
      <ns0:c r="J236" s="226"/>
      <ns0:c r="K236" s="83" t="str">
        <ns0:f>IF(A236="","",IF(Products!I236&lt;&gt;"Ready","Fix Products",IF(COUNTA(C236:E236)&lt;&gt;COUNT(C236:E236),"Numbers only",IF(MIN(C236:E236)&lt;0,"No negatives",IF(AND(ISNUMBER(E236),N(C236)=0),"Add quantity sold",IF(Stock!X236&lt;&gt;"Ready","Fix Stock row","Ready"))))))</ns0:f>
      </ns0:c>
    </ns0:row>
    <ns0:row r="237" ht="15.75" customHeight="1">
      <ns0:c r="A237" s="83" t="str">
        <ns0:f>IF(Products!A237="","",Products!A237)</ns0:f>
      </ns0:c>
      <ns0:c r="B237" s="83" t="str">
        <ns0:f>IF(A237="","",Products!B237)</ns0:f>
      </ns0:c>
      <ns0:c r="C237" s="226"/>
      <ns0:c r="D237" s="227"/>
      <ns0:c r="E237" s="227"/>
      <ns0:c r="F237" s="85" t="str">
        <ns0:f>IF($K237&lt;&gt;"Ready","",IF(ISNUMBER(D237),D237,Products!D237))</ns0:f>
      </ns0:c>
      <ns0:c r="G237" s="85" t="str">
        <ns0:f t="shared" si="1"/>
      </ns0:c>
      <ns0:c r="H237" s="85" t="str">
        <ns0:f>IF($K237&lt;&gt;"Ready","",N(C237)*Stock!N237)</ns0:f>
      </ns0:c>
      <ns0:c r="I237" s="85" t="str">
        <ns0:f t="shared" si="2"/>
      </ns0:c>
      <ns0:c r="J237" s="226"/>
      <ns0:c r="K237" s="83" t="str">
        <ns0:f>IF(A237="","",IF(Products!I237&lt;&gt;"Ready","Fix Products",IF(COUNTA(C237:E237)&lt;&gt;COUNT(C237:E237),"Numbers only",IF(MIN(C237:E237)&lt;0,"No negatives",IF(AND(ISNUMBER(E237),N(C237)=0),"Add quantity sold",IF(Stock!X237&lt;&gt;"Ready","Fix Stock row","Ready"))))))</ns0:f>
      </ns0:c>
    </ns0:row>
    <ns0:row r="238" ht="15.75" customHeight="1">
      <ns0:c r="A238" s="83" t="str">
        <ns0:f>IF(Products!A238="","",Products!A238)</ns0:f>
      </ns0:c>
      <ns0:c r="B238" s="83" t="str">
        <ns0:f>IF(A238="","",Products!B238)</ns0:f>
      </ns0:c>
      <ns0:c r="C238" s="226"/>
      <ns0:c r="D238" s="227"/>
      <ns0:c r="E238" s="227"/>
      <ns0:c r="F238" s="85" t="str">
        <ns0:f>IF($K238&lt;&gt;"Ready","",IF(ISNUMBER(D238),D238,Products!D238))</ns0:f>
      </ns0:c>
      <ns0:c r="G238" s="85" t="str">
        <ns0:f t="shared" si="1"/>
      </ns0:c>
      <ns0:c r="H238" s="85" t="str">
        <ns0:f>IF($K238&lt;&gt;"Ready","",N(C238)*Stock!N238)</ns0:f>
      </ns0:c>
      <ns0:c r="I238" s="85" t="str">
        <ns0:f t="shared" si="2"/>
      </ns0:c>
      <ns0:c r="J238" s="226"/>
      <ns0:c r="K238" s="83" t="str">
        <ns0:f>IF(A238="","",IF(Products!I238&lt;&gt;"Ready","Fix Products",IF(COUNTA(C238:E238)&lt;&gt;COUNT(C238:E238),"Numbers only",IF(MIN(C238:E238)&lt;0,"No negatives",IF(AND(ISNUMBER(E238),N(C238)=0),"Add quantity sold",IF(Stock!X238&lt;&gt;"Ready","Fix Stock row","Ready"))))))</ns0:f>
      </ns0:c>
    </ns0:row>
    <ns0:row r="239" ht="15.75" customHeight="1">
      <ns0:c r="A239" s="83" t="str">
        <ns0:f>IF(Products!A239="","",Products!A239)</ns0:f>
      </ns0:c>
      <ns0:c r="B239" s="83" t="str">
        <ns0:f>IF(A239="","",Products!B239)</ns0:f>
      </ns0:c>
      <ns0:c r="C239" s="226"/>
      <ns0:c r="D239" s="227"/>
      <ns0:c r="E239" s="227"/>
      <ns0:c r="F239" s="85" t="str">
        <ns0:f>IF($K239&lt;&gt;"Ready","",IF(ISNUMBER(D239),D239,Products!D239))</ns0:f>
      </ns0:c>
      <ns0:c r="G239" s="85" t="str">
        <ns0:f t="shared" si="1"/>
      </ns0:c>
      <ns0:c r="H239" s="85" t="str">
        <ns0:f>IF($K239&lt;&gt;"Ready","",N(C239)*Stock!N239)</ns0:f>
      </ns0:c>
      <ns0:c r="I239" s="85" t="str">
        <ns0:f t="shared" si="2"/>
      </ns0:c>
      <ns0:c r="J239" s="226"/>
      <ns0:c r="K239" s="83" t="str">
        <ns0:f>IF(A239="","",IF(Products!I239&lt;&gt;"Ready","Fix Products",IF(COUNTA(C239:E239)&lt;&gt;COUNT(C239:E239),"Numbers only",IF(MIN(C239:E239)&lt;0,"No negatives",IF(AND(ISNUMBER(E239),N(C239)=0),"Add quantity sold",IF(Stock!X239&lt;&gt;"Ready","Fix Stock row","Ready"))))))</ns0:f>
      </ns0:c>
    </ns0:row>
    <ns0:row r="240" ht="15.75" customHeight="1">
      <ns0:c r="A240" s="83" t="str">
        <ns0:f>IF(Products!A240="","",Products!A240)</ns0:f>
      </ns0:c>
      <ns0:c r="B240" s="83" t="str">
        <ns0:f>IF(A240="","",Products!B240)</ns0:f>
      </ns0:c>
      <ns0:c r="C240" s="226"/>
      <ns0:c r="D240" s="227"/>
      <ns0:c r="E240" s="227"/>
      <ns0:c r="F240" s="85" t="str">
        <ns0:f>IF($K240&lt;&gt;"Ready","",IF(ISNUMBER(D240),D240,Products!D240))</ns0:f>
      </ns0:c>
      <ns0:c r="G240" s="85" t="str">
        <ns0:f t="shared" si="1"/>
      </ns0:c>
      <ns0:c r="H240" s="85" t="str">
        <ns0:f>IF($K240&lt;&gt;"Ready","",N(C240)*Stock!N240)</ns0:f>
      </ns0:c>
      <ns0:c r="I240" s="85" t="str">
        <ns0:f t="shared" si="2"/>
      </ns0:c>
      <ns0:c r="J240" s="226"/>
      <ns0:c r="K240" s="83" t="str">
        <ns0:f>IF(A240="","",IF(Products!I240&lt;&gt;"Ready","Fix Products",IF(COUNTA(C240:E240)&lt;&gt;COUNT(C240:E240),"Numbers only",IF(MIN(C240:E240)&lt;0,"No negatives",IF(AND(ISNUMBER(E240),N(C240)=0),"Add quantity sold",IF(Stock!X240&lt;&gt;"Ready","Fix Stock row","Ready"))))))</ns0:f>
      </ns0:c>
    </ns0:row>
    <ns0:row r="241" ht="15.75" customHeight="1">
      <ns0:c r="A241" s="83" t="str">
        <ns0:f>IF(Products!A241="","",Products!A241)</ns0:f>
      </ns0:c>
      <ns0:c r="B241" s="83" t="str">
        <ns0:f>IF(A241="","",Products!B241)</ns0:f>
      </ns0:c>
      <ns0:c r="C241" s="226"/>
      <ns0:c r="D241" s="227"/>
      <ns0:c r="E241" s="227"/>
      <ns0:c r="F241" s="85" t="str">
        <ns0:f>IF($K241&lt;&gt;"Ready","",IF(ISNUMBER(D241),D241,Products!D241))</ns0:f>
      </ns0:c>
      <ns0:c r="G241" s="85" t="str">
        <ns0:f t="shared" si="1"/>
      </ns0:c>
      <ns0:c r="H241" s="85" t="str">
        <ns0:f>IF($K241&lt;&gt;"Ready","",N(C241)*Stock!N241)</ns0:f>
      </ns0:c>
      <ns0:c r="I241" s="85" t="str">
        <ns0:f t="shared" si="2"/>
      </ns0:c>
      <ns0:c r="J241" s="226"/>
      <ns0:c r="K241" s="83" t="str">
        <ns0:f>IF(A241="","",IF(Products!I241&lt;&gt;"Ready","Fix Products",IF(COUNTA(C241:E241)&lt;&gt;COUNT(C241:E241),"Numbers only",IF(MIN(C241:E241)&lt;0,"No negatives",IF(AND(ISNUMBER(E241),N(C241)=0),"Add quantity sold",IF(Stock!X241&lt;&gt;"Ready","Fix Stock row","Ready"))))))</ns0:f>
      </ns0:c>
    </ns0:row>
    <ns0:row r="242" ht="15.75" customHeight="1">
      <ns0:c r="A242" s="83" t="str">
        <ns0:f>IF(Products!A242="","",Products!A242)</ns0:f>
      </ns0:c>
      <ns0:c r="B242" s="83" t="str">
        <ns0:f>IF(A242="","",Products!B242)</ns0:f>
      </ns0:c>
      <ns0:c r="C242" s="226"/>
      <ns0:c r="D242" s="227"/>
      <ns0:c r="E242" s="227"/>
      <ns0:c r="F242" s="85" t="str">
        <ns0:f>IF($K242&lt;&gt;"Ready","",IF(ISNUMBER(D242),D242,Products!D242))</ns0:f>
      </ns0:c>
      <ns0:c r="G242" s="85" t="str">
        <ns0:f t="shared" si="1"/>
      </ns0:c>
      <ns0:c r="H242" s="85" t="str">
        <ns0:f>IF($K242&lt;&gt;"Ready","",N(C242)*Stock!N242)</ns0:f>
      </ns0:c>
      <ns0:c r="I242" s="85" t="str">
        <ns0:f t="shared" si="2"/>
      </ns0:c>
      <ns0:c r="J242" s="226"/>
      <ns0:c r="K242" s="83" t="str">
        <ns0:f>IF(A242="","",IF(Products!I242&lt;&gt;"Ready","Fix Products",IF(COUNTA(C242:E242)&lt;&gt;COUNT(C242:E242),"Numbers only",IF(MIN(C242:E242)&lt;0,"No negatives",IF(AND(ISNUMBER(E242),N(C242)=0),"Add quantity sold",IF(Stock!X242&lt;&gt;"Ready","Fix Stock row","Ready"))))))</ns0:f>
      </ns0:c>
    </ns0:row>
    <ns0:row r="243" ht="15.75" customHeight="1">
      <ns0:c r="A243" s="83" t="str">
        <ns0:f>IF(Products!A243="","",Products!A243)</ns0:f>
      </ns0:c>
      <ns0:c r="B243" s="83" t="str">
        <ns0:f>IF(A243="","",Products!B243)</ns0:f>
      </ns0:c>
      <ns0:c r="C243" s="226"/>
      <ns0:c r="D243" s="227"/>
      <ns0:c r="E243" s="227"/>
      <ns0:c r="F243" s="85" t="str">
        <ns0:f>IF($K243&lt;&gt;"Ready","",IF(ISNUMBER(D243),D243,Products!D243))</ns0:f>
      </ns0:c>
      <ns0:c r="G243" s="85" t="str">
        <ns0:f t="shared" si="1"/>
      </ns0:c>
      <ns0:c r="H243" s="85" t="str">
        <ns0:f>IF($K243&lt;&gt;"Ready","",N(C243)*Stock!N243)</ns0:f>
      </ns0:c>
      <ns0:c r="I243" s="85" t="str">
        <ns0:f t="shared" si="2"/>
      </ns0:c>
      <ns0:c r="J243" s="226"/>
      <ns0:c r="K243" s="83" t="str">
        <ns0:f>IF(A243="","",IF(Products!I243&lt;&gt;"Ready","Fix Products",IF(COUNTA(C243:E243)&lt;&gt;COUNT(C243:E243),"Numbers only",IF(MIN(C243:E243)&lt;0,"No negatives",IF(AND(ISNUMBER(E243),N(C243)=0),"Add quantity sold",IF(Stock!X243&lt;&gt;"Ready","Fix Stock row","Ready"))))))</ns0:f>
      </ns0:c>
    </ns0:row>
    <ns0:row r="244" ht="15.75" customHeight="1">
      <ns0:c r="A244" s="83" t="str">
        <ns0:f>IF(Products!A244="","",Products!A244)</ns0:f>
      </ns0:c>
      <ns0:c r="B244" s="83" t="str">
        <ns0:f>IF(A244="","",Products!B244)</ns0:f>
      </ns0:c>
      <ns0:c r="C244" s="226"/>
      <ns0:c r="D244" s="227"/>
      <ns0:c r="E244" s="227"/>
      <ns0:c r="F244" s="85" t="str">
        <ns0:f>IF($K244&lt;&gt;"Ready","",IF(ISNUMBER(D244),D244,Products!D244))</ns0:f>
      </ns0:c>
      <ns0:c r="G244" s="85" t="str">
        <ns0:f t="shared" si="1"/>
      </ns0:c>
      <ns0:c r="H244" s="85" t="str">
        <ns0:f>IF($K244&lt;&gt;"Ready","",N(C244)*Stock!N244)</ns0:f>
      </ns0:c>
      <ns0:c r="I244" s="85" t="str">
        <ns0:f t="shared" si="2"/>
      </ns0:c>
      <ns0:c r="J244" s="226"/>
      <ns0:c r="K244" s="83" t="str">
        <ns0:f>IF(A244="","",IF(Products!I244&lt;&gt;"Ready","Fix Products",IF(COUNTA(C244:E244)&lt;&gt;COUNT(C244:E244),"Numbers only",IF(MIN(C244:E244)&lt;0,"No negatives",IF(AND(ISNUMBER(E244),N(C244)=0),"Add quantity sold",IF(Stock!X244&lt;&gt;"Ready","Fix Stock row","Ready"))))))</ns0:f>
      </ns0:c>
    </ns0:row>
    <ns0:row r="245" ht="15.75" customHeight="1">
      <ns0:c r="A245" s="83" t="str">
        <ns0:f>IF(Products!A245="","",Products!A245)</ns0:f>
      </ns0:c>
      <ns0:c r="B245" s="83" t="str">
        <ns0:f>IF(A245="","",Products!B245)</ns0:f>
      </ns0:c>
      <ns0:c r="C245" s="226"/>
      <ns0:c r="D245" s="227"/>
      <ns0:c r="E245" s="227"/>
      <ns0:c r="F245" s="85" t="str">
        <ns0:f>IF($K245&lt;&gt;"Ready","",IF(ISNUMBER(D245),D245,Products!D245))</ns0:f>
      </ns0:c>
      <ns0:c r="G245" s="85" t="str">
        <ns0:f t="shared" si="1"/>
      </ns0:c>
      <ns0:c r="H245" s="85" t="str">
        <ns0:f>IF($K245&lt;&gt;"Ready","",N(C245)*Stock!N245)</ns0:f>
      </ns0:c>
      <ns0:c r="I245" s="85" t="str">
        <ns0:f t="shared" si="2"/>
      </ns0:c>
      <ns0:c r="J245" s="226"/>
      <ns0:c r="K245" s="83" t="str">
        <ns0:f>IF(A245="","",IF(Products!I245&lt;&gt;"Ready","Fix Products",IF(COUNTA(C245:E245)&lt;&gt;COUNT(C245:E245),"Numbers only",IF(MIN(C245:E245)&lt;0,"No negatives",IF(AND(ISNUMBER(E245),N(C245)=0),"Add quantity sold",IF(Stock!X245&lt;&gt;"Ready","Fix Stock row","Ready"))))))</ns0:f>
      </ns0:c>
    </ns0:row>
    <ns0:row r="246" ht="15.75" customHeight="1">
      <ns0:c r="A246" s="83" t="str">
        <ns0:f>IF(Products!A246="","",Products!A246)</ns0:f>
      </ns0:c>
      <ns0:c r="B246" s="83" t="str">
        <ns0:f>IF(A246="","",Products!B246)</ns0:f>
      </ns0:c>
      <ns0:c r="C246" s="226"/>
      <ns0:c r="D246" s="227"/>
      <ns0:c r="E246" s="227"/>
      <ns0:c r="F246" s="85" t="str">
        <ns0:f>IF($K246&lt;&gt;"Ready","",IF(ISNUMBER(D246),D246,Products!D246))</ns0:f>
      </ns0:c>
      <ns0:c r="G246" s="85" t="str">
        <ns0:f t="shared" si="1"/>
      </ns0:c>
      <ns0:c r="H246" s="85" t="str">
        <ns0:f>IF($K246&lt;&gt;"Ready","",N(C246)*Stock!N246)</ns0:f>
      </ns0:c>
      <ns0:c r="I246" s="85" t="str">
        <ns0:f t="shared" si="2"/>
      </ns0:c>
      <ns0:c r="J246" s="226"/>
      <ns0:c r="K246" s="83" t="str">
        <ns0:f>IF(A246="","",IF(Products!I246&lt;&gt;"Ready","Fix Products",IF(COUNTA(C246:E246)&lt;&gt;COUNT(C246:E246),"Numbers only",IF(MIN(C246:E246)&lt;0,"No negatives",IF(AND(ISNUMBER(E246),N(C246)=0),"Add quantity sold",IF(Stock!X246&lt;&gt;"Ready","Fix Stock row","Ready"))))))</ns0:f>
      </ns0:c>
    </ns0:row>
    <ns0:row r="247" ht="15.75" customHeight="1">
      <ns0:c r="A247" s="83" t="str">
        <ns0:f>IF(Products!A247="","",Products!A247)</ns0:f>
      </ns0:c>
      <ns0:c r="B247" s="83" t="str">
        <ns0:f>IF(A247="","",Products!B247)</ns0:f>
      </ns0:c>
      <ns0:c r="C247" s="226"/>
      <ns0:c r="D247" s="227"/>
      <ns0:c r="E247" s="227"/>
      <ns0:c r="F247" s="85" t="str">
        <ns0:f>IF($K247&lt;&gt;"Ready","",IF(ISNUMBER(D247),D247,Products!D247))</ns0:f>
      </ns0:c>
      <ns0:c r="G247" s="85" t="str">
        <ns0:f t="shared" si="1"/>
      </ns0:c>
      <ns0:c r="H247" s="85" t="str">
        <ns0:f>IF($K247&lt;&gt;"Ready","",N(C247)*Stock!N247)</ns0:f>
      </ns0:c>
      <ns0:c r="I247" s="85" t="str">
        <ns0:f t="shared" si="2"/>
      </ns0:c>
      <ns0:c r="J247" s="226"/>
      <ns0:c r="K247" s="83" t="str">
        <ns0:f>IF(A247="","",IF(Products!I247&lt;&gt;"Ready","Fix Products",IF(COUNTA(C247:E247)&lt;&gt;COUNT(C247:E247),"Numbers only",IF(MIN(C247:E247)&lt;0,"No negatives",IF(AND(ISNUMBER(E247),N(C247)=0),"Add quantity sold",IF(Stock!X247&lt;&gt;"Ready","Fix Stock row","Ready"))))))</ns0:f>
      </ns0:c>
    </ns0:row>
    <ns0:row r="248" ht="15.75" customHeight="1">
      <ns0:c r="A248" s="83" t="str">
        <ns0:f>IF(Products!A248="","",Products!A248)</ns0:f>
      </ns0:c>
      <ns0:c r="B248" s="83" t="str">
        <ns0:f>IF(A248="","",Products!B248)</ns0:f>
      </ns0:c>
      <ns0:c r="C248" s="226"/>
      <ns0:c r="D248" s="227"/>
      <ns0:c r="E248" s="227"/>
      <ns0:c r="F248" s="85" t="str">
        <ns0:f>IF($K248&lt;&gt;"Ready","",IF(ISNUMBER(D248),D248,Products!D248))</ns0:f>
      </ns0:c>
      <ns0:c r="G248" s="85" t="str">
        <ns0:f t="shared" si="1"/>
      </ns0:c>
      <ns0:c r="H248" s="85" t="str">
        <ns0:f>IF($K248&lt;&gt;"Ready","",N(C248)*Stock!N248)</ns0:f>
      </ns0:c>
      <ns0:c r="I248" s="85" t="str">
        <ns0:f t="shared" si="2"/>
      </ns0:c>
      <ns0:c r="J248" s="226"/>
      <ns0:c r="K248" s="83" t="str">
        <ns0:f>IF(A248="","",IF(Products!I248&lt;&gt;"Ready","Fix Products",IF(COUNTA(C248:E248)&lt;&gt;COUNT(C248:E248),"Numbers only",IF(MIN(C248:E248)&lt;0,"No negatives",IF(AND(ISNUMBER(E248),N(C248)=0),"Add quantity sold",IF(Stock!X248&lt;&gt;"Ready","Fix Stock row","Ready"))))))</ns0:f>
      </ns0:c>
    </ns0:row>
    <ns0:row r="249" ht="15.75" customHeight="1">
      <ns0:c r="A249" s="83" t="str">
        <ns0:f>IF(Products!A249="","",Products!A249)</ns0:f>
      </ns0:c>
      <ns0:c r="B249" s="83" t="str">
        <ns0:f>IF(A249="","",Products!B249)</ns0:f>
      </ns0:c>
      <ns0:c r="C249" s="226"/>
      <ns0:c r="D249" s="227"/>
      <ns0:c r="E249" s="227"/>
      <ns0:c r="F249" s="85" t="str">
        <ns0:f>IF($K249&lt;&gt;"Ready","",IF(ISNUMBER(D249),D249,Products!D249))</ns0:f>
      </ns0:c>
      <ns0:c r="G249" s="85" t="str">
        <ns0:f t="shared" si="1"/>
      </ns0:c>
      <ns0:c r="H249" s="85" t="str">
        <ns0:f>IF($K249&lt;&gt;"Ready","",N(C249)*Stock!N249)</ns0:f>
      </ns0:c>
      <ns0:c r="I249" s="85" t="str">
        <ns0:f t="shared" si="2"/>
      </ns0:c>
      <ns0:c r="J249" s="226"/>
      <ns0:c r="K249" s="83" t="str">
        <ns0:f>IF(A249="","",IF(Products!I249&lt;&gt;"Ready","Fix Products",IF(COUNTA(C249:E249)&lt;&gt;COUNT(C249:E249),"Numbers only",IF(MIN(C249:E249)&lt;0,"No negatives",IF(AND(ISNUMBER(E249),N(C249)=0),"Add quantity sold",IF(Stock!X249&lt;&gt;"Ready","Fix Stock row","Ready"))))))</ns0:f>
      </ns0:c>
    </ns0:row>
    <ns0:row r="250" ht="15.75" customHeight="1">
      <ns0:c r="A250" s="83" t="str">
        <ns0:f>IF(Products!A250="","",Products!A250)</ns0:f>
      </ns0:c>
      <ns0:c r="B250" s="83" t="str">
        <ns0:f>IF(A250="","",Products!B250)</ns0:f>
      </ns0:c>
      <ns0:c r="C250" s="226"/>
      <ns0:c r="D250" s="227"/>
      <ns0:c r="E250" s="227"/>
      <ns0:c r="F250" s="85" t="str">
        <ns0:f>IF($K250&lt;&gt;"Ready","",IF(ISNUMBER(D250),D250,Products!D250))</ns0:f>
      </ns0:c>
      <ns0:c r="G250" s="85" t="str">
        <ns0:f t="shared" si="1"/>
      </ns0:c>
      <ns0:c r="H250" s="85" t="str">
        <ns0:f>IF($K250&lt;&gt;"Ready","",N(C250)*Stock!N250)</ns0:f>
      </ns0:c>
      <ns0:c r="I250" s="85" t="str">
        <ns0:f t="shared" si="2"/>
      </ns0:c>
      <ns0:c r="J250" s="226"/>
      <ns0:c r="K250" s="83" t="str">
        <ns0:f>IF(A250="","",IF(Products!I250&lt;&gt;"Ready","Fix Products",IF(COUNTA(C250:E250)&lt;&gt;COUNT(C250:E250),"Numbers only",IF(MIN(C250:E250)&lt;0,"No negatives",IF(AND(ISNUMBER(E250),N(C250)=0),"Add quantity sold",IF(Stock!X250&lt;&gt;"Ready","Fix Stock row","Ready"))))))</ns0:f>
      </ns0:c>
    </ns0:row>
    <ns0:row r="251" ht="15.75" customHeight="1">
      <ns0:c r="A251" s="83" t="str">
        <ns0:f>IF(Products!A251="","",Products!A251)</ns0:f>
      </ns0:c>
      <ns0:c r="B251" s="83" t="str">
        <ns0:f>IF(A251="","",Products!B251)</ns0:f>
      </ns0:c>
      <ns0:c r="C251" s="226"/>
      <ns0:c r="D251" s="227"/>
      <ns0:c r="E251" s="227"/>
      <ns0:c r="F251" s="85" t="str">
        <ns0:f>IF($K251&lt;&gt;"Ready","",IF(ISNUMBER(D251),D251,Products!D251))</ns0:f>
      </ns0:c>
      <ns0:c r="G251" s="85" t="str">
        <ns0:f t="shared" si="1"/>
      </ns0:c>
      <ns0:c r="H251" s="85" t="str">
        <ns0:f>IF($K251&lt;&gt;"Ready","",N(C251)*Stock!N251)</ns0:f>
      </ns0:c>
      <ns0:c r="I251" s="85" t="str">
        <ns0:f t="shared" si="2"/>
      </ns0:c>
      <ns0:c r="J251" s="226"/>
      <ns0:c r="K251" s="83" t="str">
        <ns0:f>IF(A251="","",IF(Products!I251&lt;&gt;"Ready","Fix Products",IF(COUNTA(C251:E251)&lt;&gt;COUNT(C251:E251),"Numbers only",IF(MIN(C251:E251)&lt;0,"No negatives",IF(AND(ISNUMBER(E251),N(C251)=0),"Add quantity sold",IF(Stock!X251&lt;&gt;"Ready","Fix Stock row","Ready"))))))</ns0:f>
      </ns0:c>
    </ns0:row>
    <ns0:row r="252" ht="15.75" customHeight="1">
      <ns0:c r="A252" s="83" t="str">
        <ns0:f>IF(Products!A252="","",Products!A252)</ns0:f>
      </ns0:c>
      <ns0:c r="B252" s="83" t="str">
        <ns0:f>IF(A252="","",Products!B252)</ns0:f>
      </ns0:c>
      <ns0:c r="C252" s="226"/>
      <ns0:c r="D252" s="227"/>
      <ns0:c r="E252" s="227"/>
      <ns0:c r="F252" s="85" t="str">
        <ns0:f>IF($K252&lt;&gt;"Ready","",IF(ISNUMBER(D252),D252,Products!D252))</ns0:f>
      </ns0:c>
      <ns0:c r="G252" s="85" t="str">
        <ns0:f t="shared" si="1"/>
      </ns0:c>
      <ns0:c r="H252" s="85" t="str">
        <ns0:f>IF($K252&lt;&gt;"Ready","",N(C252)*Stock!N252)</ns0:f>
      </ns0:c>
      <ns0:c r="I252" s="85" t="str">
        <ns0:f t="shared" si="2"/>
      </ns0:c>
      <ns0:c r="J252" s="226"/>
      <ns0:c r="K252" s="83" t="str">
        <ns0:f>IF(A252="","",IF(Products!I252&lt;&gt;"Ready","Fix Products",IF(COUNTA(C252:E252)&lt;&gt;COUNT(C252:E252),"Numbers only",IF(MIN(C252:E252)&lt;0,"No negatives",IF(AND(ISNUMBER(E252),N(C252)=0),"Add quantity sold",IF(Stock!X252&lt;&gt;"Ready","Fix Stock row","Ready"))))))</ns0:f>
      </ns0:c>
    </ns0:row>
    <ns0:row r="253" ht="15.75" customHeight="1">
      <ns0:c r="A253" s="83" t="str">
        <ns0:f>IF(Products!A253="","",Products!A253)</ns0:f>
      </ns0:c>
      <ns0:c r="B253" s="83" t="str">
        <ns0:f>IF(A253="","",Products!B253)</ns0:f>
      </ns0:c>
      <ns0:c r="C253" s="226"/>
      <ns0:c r="D253" s="227"/>
      <ns0:c r="E253" s="227"/>
      <ns0:c r="F253" s="85" t="str">
        <ns0:f>IF($K253&lt;&gt;"Ready","",IF(ISNUMBER(D253),D253,Products!D253))</ns0:f>
      </ns0:c>
      <ns0:c r="G253" s="85" t="str">
        <ns0:f t="shared" si="1"/>
      </ns0:c>
      <ns0:c r="H253" s="85" t="str">
        <ns0:f>IF($K253&lt;&gt;"Ready","",N(C253)*Stock!N253)</ns0:f>
      </ns0:c>
      <ns0:c r="I253" s="85" t="str">
        <ns0:f t="shared" si="2"/>
      </ns0:c>
      <ns0:c r="J253" s="226"/>
      <ns0:c r="K253" s="83" t="str">
        <ns0:f>IF(A253="","",IF(Products!I253&lt;&gt;"Ready","Fix Products",IF(COUNTA(C253:E253)&lt;&gt;COUNT(C253:E253),"Numbers only",IF(MIN(C253:E253)&lt;0,"No negatives",IF(AND(ISNUMBER(E253),N(C253)=0),"Add quantity sold",IF(Stock!X253&lt;&gt;"Ready","Fix Stock row","Ready"))))))</ns0:f>
      </ns0:c>
    </ns0:row>
    <ns0:row r="254" ht="15.75" customHeight="1">
      <ns0:c r="A254" s="83" t="str">
        <ns0:f>IF(Products!A254="","",Products!A254)</ns0:f>
      </ns0:c>
      <ns0:c r="B254" s="83" t="str">
        <ns0:f>IF(A254="","",Products!B254)</ns0:f>
      </ns0:c>
      <ns0:c r="C254" s="226"/>
      <ns0:c r="D254" s="227"/>
      <ns0:c r="E254" s="227"/>
      <ns0:c r="F254" s="85" t="str">
        <ns0:f>IF($K254&lt;&gt;"Ready","",IF(ISNUMBER(D254),D254,Products!D254))</ns0:f>
      </ns0:c>
      <ns0:c r="G254" s="85" t="str">
        <ns0:f t="shared" si="1"/>
      </ns0:c>
      <ns0:c r="H254" s="85" t="str">
        <ns0:f>IF($K254&lt;&gt;"Ready","",N(C254)*Stock!N254)</ns0:f>
      </ns0:c>
      <ns0:c r="I254" s="85" t="str">
        <ns0:f t="shared" si="2"/>
      </ns0:c>
      <ns0:c r="J254" s="226"/>
      <ns0:c r="K254" s="83" t="str">
        <ns0:f>IF(A254="","",IF(Products!I254&lt;&gt;"Ready","Fix Products",IF(COUNTA(C254:E254)&lt;&gt;COUNT(C254:E254),"Numbers only",IF(MIN(C254:E254)&lt;0,"No negatives",IF(AND(ISNUMBER(E254),N(C254)=0),"Add quantity sold",IF(Stock!X254&lt;&gt;"Ready","Fix Stock row","Ready"))))))</ns0:f>
      </ns0:c>
    </ns0:row>
    <ns0:row r="255" ht="15.75" customHeight="1">
      <ns0:c r="A255" s="83" t="str">
        <ns0:f>IF(Products!A255="","",Products!A255)</ns0:f>
      </ns0:c>
      <ns0:c r="B255" s="83" t="str">
        <ns0:f>IF(A255="","",Products!B255)</ns0:f>
      </ns0:c>
      <ns0:c r="C255" s="226"/>
      <ns0:c r="D255" s="227"/>
      <ns0:c r="E255" s="227"/>
      <ns0:c r="F255" s="85" t="str">
        <ns0:f>IF($K255&lt;&gt;"Ready","",IF(ISNUMBER(D255),D255,Products!D255))</ns0:f>
      </ns0:c>
      <ns0:c r="G255" s="85" t="str">
        <ns0:f t="shared" si="1"/>
      </ns0:c>
      <ns0:c r="H255" s="85" t="str">
        <ns0:f>IF($K255&lt;&gt;"Ready","",N(C255)*Stock!N255)</ns0:f>
      </ns0:c>
      <ns0:c r="I255" s="85" t="str">
        <ns0:f t="shared" si="2"/>
      </ns0:c>
      <ns0:c r="J255" s="226"/>
      <ns0:c r="K255" s="83" t="str">
        <ns0:f>IF(A255="","",IF(Products!I255&lt;&gt;"Ready","Fix Products",IF(COUNTA(C255:E255)&lt;&gt;COUNT(C255:E255),"Numbers only",IF(MIN(C255:E255)&lt;0,"No negatives",IF(AND(ISNUMBER(E255),N(C255)=0),"Add quantity sold",IF(Stock!X255&lt;&gt;"Ready","Fix Stock row","Ready"))))))</ns0:f>
      </ns0:c>
    </ns0:row>
    <ns0:row r="256" ht="15.75" customHeight="1">
      <ns0:c r="A256" s="83" t="str">
        <ns0:f>IF(Products!A256="","",Products!A256)</ns0:f>
      </ns0:c>
      <ns0:c r="B256" s="83" t="str">
        <ns0:f>IF(A256="","",Products!B256)</ns0:f>
      </ns0:c>
      <ns0:c r="C256" s="226"/>
      <ns0:c r="D256" s="227"/>
      <ns0:c r="E256" s="227"/>
      <ns0:c r="F256" s="85" t="str">
        <ns0:f>IF($K256&lt;&gt;"Ready","",IF(ISNUMBER(D256),D256,Products!D256))</ns0:f>
      </ns0:c>
      <ns0:c r="G256" s="85" t="str">
        <ns0:f t="shared" si="1"/>
      </ns0:c>
      <ns0:c r="H256" s="85" t="str">
        <ns0:f>IF($K256&lt;&gt;"Ready","",N(C256)*Stock!N256)</ns0:f>
      </ns0:c>
      <ns0:c r="I256" s="85" t="str">
        <ns0:f t="shared" si="2"/>
      </ns0:c>
      <ns0:c r="J256" s="226"/>
      <ns0:c r="K256" s="83" t="str">
        <ns0:f>IF(A256="","",IF(Products!I256&lt;&gt;"Ready","Fix Products",IF(COUNTA(C256:E256)&lt;&gt;COUNT(C256:E256),"Numbers only",IF(MIN(C256:E256)&lt;0,"No negatives",IF(AND(ISNUMBER(E256),N(C256)=0),"Add quantity sold",IF(Stock!X256&lt;&gt;"Ready","Fix Stock row","Ready"))))))</ns0:f>
      </ns0:c>
    </ns0:row>
    <ns0:row r="257" ht="15.75" customHeight="1">
      <ns0:c r="A257" s="83" t="str">
        <ns0:f>IF(Products!A257="","",Products!A257)</ns0:f>
      </ns0:c>
      <ns0:c r="B257" s="83" t="str">
        <ns0:f>IF(A257="","",Products!B257)</ns0:f>
      </ns0:c>
      <ns0:c r="C257" s="226"/>
      <ns0:c r="D257" s="227"/>
      <ns0:c r="E257" s="227"/>
      <ns0:c r="F257" s="85" t="str">
        <ns0:f>IF($K257&lt;&gt;"Ready","",IF(ISNUMBER(D257),D257,Products!D257))</ns0:f>
      </ns0:c>
      <ns0:c r="G257" s="85" t="str">
        <ns0:f t="shared" si="1"/>
      </ns0:c>
      <ns0:c r="H257" s="85" t="str">
        <ns0:f>IF($K257&lt;&gt;"Ready","",N(C257)*Stock!N257)</ns0:f>
      </ns0:c>
      <ns0:c r="I257" s="85" t="str">
        <ns0:f t="shared" si="2"/>
      </ns0:c>
      <ns0:c r="J257" s="226"/>
      <ns0:c r="K257" s="83" t="str">
        <ns0:f>IF(A257="","",IF(Products!I257&lt;&gt;"Ready","Fix Products",IF(COUNTA(C257:E257)&lt;&gt;COUNT(C257:E257),"Numbers only",IF(MIN(C257:E257)&lt;0,"No negatives",IF(AND(ISNUMBER(E257),N(C257)=0),"Add quantity sold",IF(Stock!X257&lt;&gt;"Ready","Fix Stock row","Ready"))))))</ns0:f>
      </ns0:c>
    </ns0:row>
    <ns0:row r="258" ht="15.75" customHeight="1">
      <ns0:c r="A258" s="83" t="str">
        <ns0:f>IF(Products!A258="","",Products!A258)</ns0:f>
      </ns0:c>
      <ns0:c r="B258" s="83" t="str">
        <ns0:f>IF(A258="","",Products!B258)</ns0:f>
      </ns0:c>
      <ns0:c r="C258" s="226"/>
      <ns0:c r="D258" s="227"/>
      <ns0:c r="E258" s="227"/>
      <ns0:c r="F258" s="85" t="str">
        <ns0:f>IF($K258&lt;&gt;"Ready","",IF(ISNUMBER(D258),D258,Products!D258))</ns0:f>
      </ns0:c>
      <ns0:c r="G258" s="85" t="str">
        <ns0:f t="shared" si="1"/>
      </ns0:c>
      <ns0:c r="H258" s="85" t="str">
        <ns0:f>IF($K258&lt;&gt;"Ready","",N(C258)*Stock!N258)</ns0:f>
      </ns0:c>
      <ns0:c r="I258" s="85" t="str">
        <ns0:f t="shared" si="2"/>
      </ns0:c>
      <ns0:c r="J258" s="226"/>
      <ns0:c r="K258" s="83" t="str">
        <ns0:f>IF(A258="","",IF(Products!I258&lt;&gt;"Ready","Fix Products",IF(COUNTA(C258:E258)&lt;&gt;COUNT(C258:E258),"Numbers only",IF(MIN(C258:E258)&lt;0,"No negatives",IF(AND(ISNUMBER(E258),N(C258)=0),"Add quantity sold",IF(Stock!X258&lt;&gt;"Ready","Fix Stock row","Ready"))))))</ns0:f>
      </ns0:c>
    </ns0:row>
    <ns0:row r="259" ht="15.75" customHeight="1">
      <ns0:c r="A259" s="83" t="str">
        <ns0:f>IF(Products!A259="","",Products!A259)</ns0:f>
      </ns0:c>
      <ns0:c r="B259" s="83" t="str">
        <ns0:f>IF(A259="","",Products!B259)</ns0:f>
      </ns0:c>
      <ns0:c r="C259" s="226"/>
      <ns0:c r="D259" s="227"/>
      <ns0:c r="E259" s="227"/>
      <ns0:c r="F259" s="85" t="str">
        <ns0:f>IF($K259&lt;&gt;"Ready","",IF(ISNUMBER(D259),D259,Products!D259))</ns0:f>
      </ns0:c>
      <ns0:c r="G259" s="85" t="str">
        <ns0:f t="shared" si="1"/>
      </ns0:c>
      <ns0:c r="H259" s="85" t="str">
        <ns0:f>IF($K259&lt;&gt;"Ready","",N(C259)*Stock!N259)</ns0:f>
      </ns0:c>
      <ns0:c r="I259" s="85" t="str">
        <ns0:f t="shared" si="2"/>
      </ns0:c>
      <ns0:c r="J259" s="226"/>
      <ns0:c r="K259" s="83" t="str">
        <ns0:f>IF(A259="","",IF(Products!I259&lt;&gt;"Ready","Fix Products",IF(COUNTA(C259:E259)&lt;&gt;COUNT(C259:E259),"Numbers only",IF(MIN(C259:E259)&lt;0,"No negatives",IF(AND(ISNUMBER(E259),N(C259)=0),"Add quantity sold",IF(Stock!X259&lt;&gt;"Ready","Fix Stock row","Ready"))))))</ns0:f>
      </ns0:c>
    </ns0:row>
    <ns0:row r="260" ht="15.75" customHeight="1">
      <ns0:c r="A260" s="83" t="str">
        <ns0:f>IF(Products!A260="","",Products!A260)</ns0:f>
      </ns0:c>
      <ns0:c r="B260" s="83" t="str">
        <ns0:f>IF(A260="","",Products!B260)</ns0:f>
      </ns0:c>
      <ns0:c r="C260" s="226"/>
      <ns0:c r="D260" s="227"/>
      <ns0:c r="E260" s="227"/>
      <ns0:c r="F260" s="85" t="str">
        <ns0:f>IF($K260&lt;&gt;"Ready","",IF(ISNUMBER(D260),D260,Products!D260))</ns0:f>
      </ns0:c>
      <ns0:c r="G260" s="85" t="str">
        <ns0:f t="shared" si="1"/>
      </ns0:c>
      <ns0:c r="H260" s="85" t="str">
        <ns0:f>IF($K260&lt;&gt;"Ready","",N(C260)*Stock!N260)</ns0:f>
      </ns0:c>
      <ns0:c r="I260" s="85" t="str">
        <ns0:f t="shared" si="2"/>
      </ns0:c>
      <ns0:c r="J260" s="226"/>
      <ns0:c r="K260" s="83" t="str">
        <ns0:f>IF(A260="","",IF(Products!I260&lt;&gt;"Ready","Fix Products",IF(COUNTA(C260:E260)&lt;&gt;COUNT(C260:E260),"Numbers only",IF(MIN(C260:E260)&lt;0,"No negatives",IF(AND(ISNUMBER(E260),N(C260)=0),"Add quantity sold",IF(Stock!X260&lt;&gt;"Ready","Fix Stock row","Ready"))))))</ns0:f>
      </ns0:c>
    </ns0:row>
    <ns0:row r="261" ht="15.75" customHeight="1">
      <ns0:c r="A261" s="83" t="str">
        <ns0:f>IF(Products!A261="","",Products!A261)</ns0:f>
      </ns0:c>
      <ns0:c r="B261" s="83" t="str">
        <ns0:f>IF(A261="","",Products!B261)</ns0:f>
      </ns0:c>
      <ns0:c r="C261" s="226"/>
      <ns0:c r="D261" s="227"/>
      <ns0:c r="E261" s="227"/>
      <ns0:c r="F261" s="85" t="str">
        <ns0:f>IF($K261&lt;&gt;"Ready","",IF(ISNUMBER(D261),D261,Products!D261))</ns0:f>
      </ns0:c>
      <ns0:c r="G261" s="85" t="str">
        <ns0:f t="shared" si="1"/>
      </ns0:c>
      <ns0:c r="H261" s="85" t="str">
        <ns0:f>IF($K261&lt;&gt;"Ready","",N(C261)*Stock!N261)</ns0:f>
      </ns0:c>
      <ns0:c r="I261" s="85" t="str">
        <ns0:f t="shared" si="2"/>
      </ns0:c>
      <ns0:c r="J261" s="226"/>
      <ns0:c r="K261" s="83" t="str">
        <ns0:f>IF(A261="","",IF(Products!I261&lt;&gt;"Ready","Fix Products",IF(COUNTA(C261:E261)&lt;&gt;COUNT(C261:E261),"Numbers only",IF(MIN(C261:E261)&lt;0,"No negatives",IF(AND(ISNUMBER(E261),N(C261)=0),"Add quantity sold",IF(Stock!X261&lt;&gt;"Ready","Fix Stock row","Ready"))))))</ns0:f>
      </ns0:c>
    </ns0:row>
    <ns0:row r="262" ht="15.75" customHeight="1">
      <ns0:c r="A262" s="83" t="str">
        <ns0:f>IF(Products!A262="","",Products!A262)</ns0:f>
      </ns0:c>
      <ns0:c r="B262" s="83" t="str">
        <ns0:f>IF(A262="","",Products!B262)</ns0:f>
      </ns0:c>
      <ns0:c r="C262" s="226"/>
      <ns0:c r="D262" s="227"/>
      <ns0:c r="E262" s="227"/>
      <ns0:c r="F262" s="85" t="str">
        <ns0:f>IF($K262&lt;&gt;"Ready","",IF(ISNUMBER(D262),D262,Products!D262))</ns0:f>
      </ns0:c>
      <ns0:c r="G262" s="85" t="str">
        <ns0:f t="shared" si="1"/>
      </ns0:c>
      <ns0:c r="H262" s="85" t="str">
        <ns0:f>IF($K262&lt;&gt;"Ready","",N(C262)*Stock!N262)</ns0:f>
      </ns0:c>
      <ns0:c r="I262" s="85" t="str">
        <ns0:f t="shared" si="2"/>
      </ns0:c>
      <ns0:c r="J262" s="226"/>
      <ns0:c r="K262" s="83" t="str">
        <ns0:f>IF(A262="","",IF(Products!I262&lt;&gt;"Ready","Fix Products",IF(COUNTA(C262:E262)&lt;&gt;COUNT(C262:E262),"Numbers only",IF(MIN(C262:E262)&lt;0,"No negatives",IF(AND(ISNUMBER(E262),N(C262)=0),"Add quantity sold",IF(Stock!X262&lt;&gt;"Ready","Fix Stock row","Ready"))))))</ns0:f>
      </ns0:c>
    </ns0:row>
    <ns0:row r="263" ht="15.75" customHeight="1">
      <ns0:c r="A263" s="83" t="str">
        <ns0:f>IF(Products!A263="","",Products!A263)</ns0:f>
      </ns0:c>
      <ns0:c r="B263" s="83" t="str">
        <ns0:f>IF(A263="","",Products!B263)</ns0:f>
      </ns0:c>
      <ns0:c r="C263" s="226"/>
      <ns0:c r="D263" s="227"/>
      <ns0:c r="E263" s="227"/>
      <ns0:c r="F263" s="85" t="str">
        <ns0:f>IF($K263&lt;&gt;"Ready","",IF(ISNUMBER(D263),D263,Products!D263))</ns0:f>
      </ns0:c>
      <ns0:c r="G263" s="85" t="str">
        <ns0:f t="shared" si="1"/>
      </ns0:c>
      <ns0:c r="H263" s="85" t="str">
        <ns0:f>IF($K263&lt;&gt;"Ready","",N(C263)*Stock!N263)</ns0:f>
      </ns0:c>
      <ns0:c r="I263" s="85" t="str">
        <ns0:f t="shared" si="2"/>
      </ns0:c>
      <ns0:c r="J263" s="226"/>
      <ns0:c r="K263" s="83" t="str">
        <ns0:f>IF(A263="","",IF(Products!I263&lt;&gt;"Ready","Fix Products",IF(COUNTA(C263:E263)&lt;&gt;COUNT(C263:E263),"Numbers only",IF(MIN(C263:E263)&lt;0,"No negatives",IF(AND(ISNUMBER(E263),N(C263)=0),"Add quantity sold",IF(Stock!X263&lt;&gt;"Ready","Fix Stock row","Ready"))))))</ns0:f>
      </ns0:c>
    </ns0:row>
    <ns0:row r="264" ht="15.75" customHeight="1">
      <ns0:c r="A264" s="83" t="str">
        <ns0:f>IF(Products!A264="","",Products!A264)</ns0:f>
      </ns0:c>
      <ns0:c r="B264" s="83" t="str">
        <ns0:f>IF(A264="","",Products!B264)</ns0:f>
      </ns0:c>
      <ns0:c r="C264" s="226"/>
      <ns0:c r="D264" s="227"/>
      <ns0:c r="E264" s="227"/>
      <ns0:c r="F264" s="85" t="str">
        <ns0:f>IF($K264&lt;&gt;"Ready","",IF(ISNUMBER(D264),D264,Products!D264))</ns0:f>
      </ns0:c>
      <ns0:c r="G264" s="85" t="str">
        <ns0:f t="shared" si="1"/>
      </ns0:c>
      <ns0:c r="H264" s="85" t="str">
        <ns0:f>IF($K264&lt;&gt;"Ready","",N(C264)*Stock!N264)</ns0:f>
      </ns0:c>
      <ns0:c r="I264" s="85" t="str">
        <ns0:f t="shared" si="2"/>
      </ns0:c>
      <ns0:c r="J264" s="226"/>
      <ns0:c r="K264" s="83" t="str">
        <ns0:f>IF(A264="","",IF(Products!I264&lt;&gt;"Ready","Fix Products",IF(COUNTA(C264:E264)&lt;&gt;COUNT(C264:E264),"Numbers only",IF(MIN(C264:E264)&lt;0,"No negatives",IF(AND(ISNUMBER(E264),N(C264)=0),"Add quantity sold",IF(Stock!X264&lt;&gt;"Ready","Fix Stock row","Ready"))))))</ns0:f>
      </ns0:c>
    </ns0:row>
    <ns0:row r="265" ht="15.75" customHeight="1">
      <ns0:c r="A265" s="83" t="str">
        <ns0:f>IF(Products!A265="","",Products!A265)</ns0:f>
      </ns0:c>
      <ns0:c r="B265" s="83" t="str">
        <ns0:f>IF(A265="","",Products!B265)</ns0:f>
      </ns0:c>
      <ns0:c r="C265" s="226"/>
      <ns0:c r="D265" s="227"/>
      <ns0:c r="E265" s="227"/>
      <ns0:c r="F265" s="85" t="str">
        <ns0:f>IF($K265&lt;&gt;"Ready","",IF(ISNUMBER(D265),D265,Products!D265))</ns0:f>
      </ns0:c>
      <ns0:c r="G265" s="85" t="str">
        <ns0:f t="shared" si="1"/>
      </ns0:c>
      <ns0:c r="H265" s="85" t="str">
        <ns0:f>IF($K265&lt;&gt;"Ready","",N(C265)*Stock!N265)</ns0:f>
      </ns0:c>
      <ns0:c r="I265" s="85" t="str">
        <ns0:f t="shared" si="2"/>
      </ns0:c>
      <ns0:c r="J265" s="226"/>
      <ns0:c r="K265" s="83" t="str">
        <ns0:f>IF(A265="","",IF(Products!I265&lt;&gt;"Ready","Fix Products",IF(COUNTA(C265:E265)&lt;&gt;COUNT(C265:E265),"Numbers only",IF(MIN(C265:E265)&lt;0,"No negatives",IF(AND(ISNUMBER(E265),N(C265)=0),"Add quantity sold",IF(Stock!X265&lt;&gt;"Ready","Fix Stock row","Ready"))))))</ns0:f>
      </ns0:c>
    </ns0:row>
    <ns0:row r="266" ht="15.75" customHeight="1">
      <ns0:c r="A266" s="83" t="str">
        <ns0:f>IF(Products!A266="","",Products!A266)</ns0:f>
      </ns0:c>
      <ns0:c r="B266" s="83" t="str">
        <ns0:f>IF(A266="","",Products!B266)</ns0:f>
      </ns0:c>
      <ns0:c r="C266" s="226"/>
      <ns0:c r="D266" s="227"/>
      <ns0:c r="E266" s="227"/>
      <ns0:c r="F266" s="85" t="str">
        <ns0:f>IF($K266&lt;&gt;"Ready","",IF(ISNUMBER(D266),D266,Products!D266))</ns0:f>
      </ns0:c>
      <ns0:c r="G266" s="85" t="str">
        <ns0:f t="shared" si="1"/>
      </ns0:c>
      <ns0:c r="H266" s="85" t="str">
        <ns0:f>IF($K266&lt;&gt;"Ready","",N(C266)*Stock!N266)</ns0:f>
      </ns0:c>
      <ns0:c r="I266" s="85" t="str">
        <ns0:f t="shared" si="2"/>
      </ns0:c>
      <ns0:c r="J266" s="226"/>
      <ns0:c r="K266" s="83" t="str">
        <ns0:f>IF(A266="","",IF(Products!I266&lt;&gt;"Ready","Fix Products",IF(COUNTA(C266:E266)&lt;&gt;COUNT(C266:E266),"Numbers only",IF(MIN(C266:E266)&lt;0,"No negatives",IF(AND(ISNUMBER(E266),N(C266)=0),"Add quantity sold",IF(Stock!X266&lt;&gt;"Ready","Fix Stock row","Ready"))))))</ns0:f>
      </ns0:c>
    </ns0:row>
    <ns0:row r="267" ht="15.75" customHeight="1">
      <ns0:c r="A267" s="83" t="str">
        <ns0:f>IF(Products!A267="","",Products!A267)</ns0:f>
      </ns0:c>
      <ns0:c r="B267" s="83" t="str">
        <ns0:f>IF(A267="","",Products!B267)</ns0:f>
      </ns0:c>
      <ns0:c r="C267" s="226"/>
      <ns0:c r="D267" s="227"/>
      <ns0:c r="E267" s="227"/>
      <ns0:c r="F267" s="85" t="str">
        <ns0:f>IF($K267&lt;&gt;"Ready","",IF(ISNUMBER(D267),D267,Products!D267))</ns0:f>
      </ns0:c>
      <ns0:c r="G267" s="85" t="str">
        <ns0:f t="shared" si="1"/>
      </ns0:c>
      <ns0:c r="H267" s="85" t="str">
        <ns0:f>IF($K267&lt;&gt;"Ready","",N(C267)*Stock!N267)</ns0:f>
      </ns0:c>
      <ns0:c r="I267" s="85" t="str">
        <ns0:f t="shared" si="2"/>
      </ns0:c>
      <ns0:c r="J267" s="226"/>
      <ns0:c r="K267" s="83" t="str">
        <ns0:f>IF(A267="","",IF(Products!I267&lt;&gt;"Ready","Fix Products",IF(COUNTA(C267:E267)&lt;&gt;COUNT(C267:E267),"Numbers only",IF(MIN(C267:E267)&lt;0,"No negatives",IF(AND(ISNUMBER(E267),N(C267)=0),"Add quantity sold",IF(Stock!X267&lt;&gt;"Ready","Fix Stock row","Ready"))))))</ns0:f>
      </ns0:c>
    </ns0:row>
    <ns0:row r="268" ht="15.75" customHeight="1">
      <ns0:c r="A268" s="83" t="str">
        <ns0:f>IF(Products!A268="","",Products!A268)</ns0:f>
      </ns0:c>
      <ns0:c r="B268" s="83" t="str">
        <ns0:f>IF(A268="","",Products!B268)</ns0:f>
      </ns0:c>
      <ns0:c r="C268" s="226"/>
      <ns0:c r="D268" s="227"/>
      <ns0:c r="E268" s="227"/>
      <ns0:c r="F268" s="85" t="str">
        <ns0:f>IF($K268&lt;&gt;"Ready","",IF(ISNUMBER(D268),D268,Products!D268))</ns0:f>
      </ns0:c>
      <ns0:c r="G268" s="85" t="str">
        <ns0:f t="shared" si="1"/>
      </ns0:c>
      <ns0:c r="H268" s="85" t="str">
        <ns0:f>IF($K268&lt;&gt;"Ready","",N(C268)*Stock!N268)</ns0:f>
      </ns0:c>
      <ns0:c r="I268" s="85" t="str">
        <ns0:f t="shared" si="2"/>
      </ns0:c>
      <ns0:c r="J268" s="226"/>
      <ns0:c r="K268" s="83" t="str">
        <ns0:f>IF(A268="","",IF(Products!I268&lt;&gt;"Ready","Fix Products",IF(COUNTA(C268:E268)&lt;&gt;COUNT(C268:E268),"Numbers only",IF(MIN(C268:E268)&lt;0,"No negatives",IF(AND(ISNUMBER(E268),N(C268)=0),"Add quantity sold",IF(Stock!X268&lt;&gt;"Ready","Fix Stock row","Ready"))))))</ns0:f>
      </ns0:c>
    </ns0:row>
    <ns0:row r="269" ht="15.75" customHeight="1">
      <ns0:c r="A269" s="83" t="str">
        <ns0:f>IF(Products!A269="","",Products!A269)</ns0:f>
      </ns0:c>
      <ns0:c r="B269" s="83" t="str">
        <ns0:f>IF(A269="","",Products!B269)</ns0:f>
      </ns0:c>
      <ns0:c r="C269" s="226"/>
      <ns0:c r="D269" s="227"/>
      <ns0:c r="E269" s="227"/>
      <ns0:c r="F269" s="85" t="str">
        <ns0:f>IF($K269&lt;&gt;"Ready","",IF(ISNUMBER(D269),D269,Products!D269))</ns0:f>
      </ns0:c>
      <ns0:c r="G269" s="85" t="str">
        <ns0:f t="shared" si="1"/>
      </ns0:c>
      <ns0:c r="H269" s="85" t="str">
        <ns0:f>IF($K269&lt;&gt;"Ready","",N(C269)*Stock!N269)</ns0:f>
      </ns0:c>
      <ns0:c r="I269" s="85" t="str">
        <ns0:f t="shared" si="2"/>
      </ns0:c>
      <ns0:c r="J269" s="226"/>
      <ns0:c r="K269" s="83" t="str">
        <ns0:f>IF(A269="","",IF(Products!I269&lt;&gt;"Ready","Fix Products",IF(COUNTA(C269:E269)&lt;&gt;COUNT(C269:E269),"Numbers only",IF(MIN(C269:E269)&lt;0,"No negatives",IF(AND(ISNUMBER(E269),N(C269)=0),"Add quantity sold",IF(Stock!X269&lt;&gt;"Ready","Fix Stock row","Ready"))))))</ns0:f>
      </ns0:c>
    </ns0:row>
    <ns0:row r="270" ht="15.75" customHeight="1">
      <ns0:c r="A270" s="83" t="str">
        <ns0:f>IF(Products!A270="","",Products!A270)</ns0:f>
      </ns0:c>
      <ns0:c r="B270" s="83" t="str">
        <ns0:f>IF(A270="","",Products!B270)</ns0:f>
      </ns0:c>
      <ns0:c r="C270" s="226"/>
      <ns0:c r="D270" s="227"/>
      <ns0:c r="E270" s="227"/>
      <ns0:c r="F270" s="85" t="str">
        <ns0:f>IF($K270&lt;&gt;"Ready","",IF(ISNUMBER(D270),D270,Products!D270))</ns0:f>
      </ns0:c>
      <ns0:c r="G270" s="85" t="str">
        <ns0:f t="shared" si="1"/>
      </ns0:c>
      <ns0:c r="H270" s="85" t="str">
        <ns0:f>IF($K270&lt;&gt;"Ready","",N(C270)*Stock!N270)</ns0:f>
      </ns0:c>
      <ns0:c r="I270" s="85" t="str">
        <ns0:f t="shared" si="2"/>
      </ns0:c>
      <ns0:c r="J270" s="226"/>
      <ns0:c r="K270" s="83" t="str">
        <ns0:f>IF(A270="","",IF(Products!I270&lt;&gt;"Ready","Fix Products",IF(COUNTA(C270:E270)&lt;&gt;COUNT(C270:E270),"Numbers only",IF(MIN(C270:E270)&lt;0,"No negatives",IF(AND(ISNUMBER(E270),N(C270)=0),"Add quantity sold",IF(Stock!X270&lt;&gt;"Ready","Fix Stock row","Ready"))))))</ns0:f>
      </ns0:c>
    </ns0:row>
    <ns0:row r="271" ht="15.75" customHeight="1">
      <ns0:c r="A271" s="83" t="str">
        <ns0:f>IF(Products!A271="","",Products!A271)</ns0:f>
      </ns0:c>
      <ns0:c r="B271" s="83" t="str">
        <ns0:f>IF(A271="","",Products!B271)</ns0:f>
      </ns0:c>
      <ns0:c r="C271" s="226"/>
      <ns0:c r="D271" s="227"/>
      <ns0:c r="E271" s="227"/>
      <ns0:c r="F271" s="85" t="str">
        <ns0:f>IF($K271&lt;&gt;"Ready","",IF(ISNUMBER(D271),D271,Products!D271))</ns0:f>
      </ns0:c>
      <ns0:c r="G271" s="85" t="str">
        <ns0:f t="shared" si="1"/>
      </ns0:c>
      <ns0:c r="H271" s="85" t="str">
        <ns0:f>IF($K271&lt;&gt;"Ready","",N(C271)*Stock!N271)</ns0:f>
      </ns0:c>
      <ns0:c r="I271" s="85" t="str">
        <ns0:f t="shared" si="2"/>
      </ns0:c>
      <ns0:c r="J271" s="226"/>
      <ns0:c r="K271" s="83" t="str">
        <ns0:f>IF(A271="","",IF(Products!I271&lt;&gt;"Ready","Fix Products",IF(COUNTA(C271:E271)&lt;&gt;COUNT(C271:E271),"Numbers only",IF(MIN(C271:E271)&lt;0,"No negatives",IF(AND(ISNUMBER(E271),N(C271)=0),"Add quantity sold",IF(Stock!X271&lt;&gt;"Ready","Fix Stock row","Ready"))))))</ns0:f>
      </ns0:c>
    </ns0:row>
    <ns0:row r="272" ht="15.75" customHeight="1">
      <ns0:c r="A272" s="83" t="str">
        <ns0:f>IF(Products!A272="","",Products!A272)</ns0:f>
      </ns0:c>
      <ns0:c r="B272" s="83" t="str">
        <ns0:f>IF(A272="","",Products!B272)</ns0:f>
      </ns0:c>
      <ns0:c r="C272" s="226"/>
      <ns0:c r="D272" s="227"/>
      <ns0:c r="E272" s="227"/>
      <ns0:c r="F272" s="85" t="str">
        <ns0:f>IF($K272&lt;&gt;"Ready","",IF(ISNUMBER(D272),D272,Products!D272))</ns0:f>
      </ns0:c>
      <ns0:c r="G272" s="85" t="str">
        <ns0:f t="shared" si="1"/>
      </ns0:c>
      <ns0:c r="H272" s="85" t="str">
        <ns0:f>IF($K272&lt;&gt;"Ready","",N(C272)*Stock!N272)</ns0:f>
      </ns0:c>
      <ns0:c r="I272" s="85" t="str">
        <ns0:f t="shared" si="2"/>
      </ns0:c>
      <ns0:c r="J272" s="226"/>
      <ns0:c r="K272" s="83" t="str">
        <ns0:f>IF(A272="","",IF(Products!I272&lt;&gt;"Ready","Fix Products",IF(COUNTA(C272:E272)&lt;&gt;COUNT(C272:E272),"Numbers only",IF(MIN(C272:E272)&lt;0,"No negatives",IF(AND(ISNUMBER(E272),N(C272)=0),"Add quantity sold",IF(Stock!X272&lt;&gt;"Ready","Fix Stock row","Ready"))))))</ns0:f>
      </ns0:c>
    </ns0:row>
    <ns0:row r="273" ht="15.75" customHeight="1">
      <ns0:c r="A273" s="83" t="str">
        <ns0:f>IF(Products!A273="","",Products!A273)</ns0:f>
      </ns0:c>
      <ns0:c r="B273" s="83" t="str">
        <ns0:f>IF(A273="","",Products!B273)</ns0:f>
      </ns0:c>
      <ns0:c r="C273" s="226"/>
      <ns0:c r="D273" s="227"/>
      <ns0:c r="E273" s="227"/>
      <ns0:c r="F273" s="85" t="str">
        <ns0:f>IF($K273&lt;&gt;"Ready","",IF(ISNUMBER(D273),D273,Products!D273))</ns0:f>
      </ns0:c>
      <ns0:c r="G273" s="85" t="str">
        <ns0:f t="shared" si="1"/>
      </ns0:c>
      <ns0:c r="H273" s="85" t="str">
        <ns0:f>IF($K273&lt;&gt;"Ready","",N(C273)*Stock!N273)</ns0:f>
      </ns0:c>
      <ns0:c r="I273" s="85" t="str">
        <ns0:f t="shared" si="2"/>
      </ns0:c>
      <ns0:c r="J273" s="226"/>
      <ns0:c r="K273" s="83" t="str">
        <ns0:f>IF(A273="","",IF(Products!I273&lt;&gt;"Ready","Fix Products",IF(COUNTA(C273:E273)&lt;&gt;COUNT(C273:E273),"Numbers only",IF(MIN(C273:E273)&lt;0,"No negatives",IF(AND(ISNUMBER(E273),N(C273)=0),"Add quantity sold",IF(Stock!X273&lt;&gt;"Ready","Fix Stock row","Ready"))))))</ns0:f>
      </ns0:c>
    </ns0:row>
    <ns0:row r="274" ht="15.75" customHeight="1">
      <ns0:c r="A274" s="83" t="str">
        <ns0:f>IF(Products!A274="","",Products!A274)</ns0:f>
      </ns0:c>
      <ns0:c r="B274" s="83" t="str">
        <ns0:f>IF(A274="","",Products!B274)</ns0:f>
      </ns0:c>
      <ns0:c r="C274" s="226"/>
      <ns0:c r="D274" s="227"/>
      <ns0:c r="E274" s="227"/>
      <ns0:c r="F274" s="85" t="str">
        <ns0:f>IF($K274&lt;&gt;"Ready","",IF(ISNUMBER(D274),D274,Products!D274))</ns0:f>
      </ns0:c>
      <ns0:c r="G274" s="85" t="str">
        <ns0:f t="shared" si="1"/>
      </ns0:c>
      <ns0:c r="H274" s="85" t="str">
        <ns0:f>IF($K274&lt;&gt;"Ready","",N(C274)*Stock!N274)</ns0:f>
      </ns0:c>
      <ns0:c r="I274" s="85" t="str">
        <ns0:f t="shared" si="2"/>
      </ns0:c>
      <ns0:c r="J274" s="226"/>
      <ns0:c r="K274" s="83" t="str">
        <ns0:f>IF(A274="","",IF(Products!I274&lt;&gt;"Ready","Fix Products",IF(COUNTA(C274:E274)&lt;&gt;COUNT(C274:E274),"Numbers only",IF(MIN(C274:E274)&lt;0,"No negatives",IF(AND(ISNUMBER(E274),N(C274)=0),"Add quantity sold",IF(Stock!X274&lt;&gt;"Ready","Fix Stock row","Ready"))))))</ns0:f>
      </ns0:c>
    </ns0:row>
    <ns0:row r="275" ht="15.75" customHeight="1">
      <ns0:c r="A275" s="83" t="str">
        <ns0:f>IF(Products!A275="","",Products!A275)</ns0:f>
      </ns0:c>
      <ns0:c r="B275" s="83" t="str">
        <ns0:f>IF(A275="","",Products!B275)</ns0:f>
      </ns0:c>
      <ns0:c r="C275" s="226"/>
      <ns0:c r="D275" s="227"/>
      <ns0:c r="E275" s="227"/>
      <ns0:c r="F275" s="85" t="str">
        <ns0:f>IF($K275&lt;&gt;"Ready","",IF(ISNUMBER(D275),D275,Products!D275))</ns0:f>
      </ns0:c>
      <ns0:c r="G275" s="85" t="str">
        <ns0:f t="shared" si="1"/>
      </ns0:c>
      <ns0:c r="H275" s="85" t="str">
        <ns0:f>IF($K275&lt;&gt;"Ready","",N(C275)*Stock!N275)</ns0:f>
      </ns0:c>
      <ns0:c r="I275" s="85" t="str">
        <ns0:f t="shared" si="2"/>
      </ns0:c>
      <ns0:c r="J275" s="226"/>
      <ns0:c r="K275" s="83" t="str">
        <ns0:f>IF(A275="","",IF(Products!I275&lt;&gt;"Ready","Fix Products",IF(COUNTA(C275:E275)&lt;&gt;COUNT(C275:E275),"Numbers only",IF(MIN(C275:E275)&lt;0,"No negatives",IF(AND(ISNUMBER(E275),N(C275)=0),"Add quantity sold",IF(Stock!X275&lt;&gt;"Ready","Fix Stock row","Ready"))))))</ns0:f>
      </ns0:c>
    </ns0:row>
    <ns0:row r="276" ht="15.75" customHeight="1">
      <ns0:c r="A276" s="83" t="str">
        <ns0:f>IF(Products!A276="","",Products!A276)</ns0:f>
      </ns0:c>
      <ns0:c r="B276" s="83" t="str">
        <ns0:f>IF(A276="","",Products!B276)</ns0:f>
      </ns0:c>
      <ns0:c r="C276" s="226"/>
      <ns0:c r="D276" s="227"/>
      <ns0:c r="E276" s="227"/>
      <ns0:c r="F276" s="85" t="str">
        <ns0:f>IF($K276&lt;&gt;"Ready","",IF(ISNUMBER(D276),D276,Products!D276))</ns0:f>
      </ns0:c>
      <ns0:c r="G276" s="85" t="str">
        <ns0:f t="shared" si="1"/>
      </ns0:c>
      <ns0:c r="H276" s="85" t="str">
        <ns0:f>IF($K276&lt;&gt;"Ready","",N(C276)*Stock!N276)</ns0:f>
      </ns0:c>
      <ns0:c r="I276" s="85" t="str">
        <ns0:f t="shared" si="2"/>
      </ns0:c>
      <ns0:c r="J276" s="226"/>
      <ns0:c r="K276" s="83" t="str">
        <ns0:f>IF(A276="","",IF(Products!I276&lt;&gt;"Ready","Fix Products",IF(COUNTA(C276:E276)&lt;&gt;COUNT(C276:E276),"Numbers only",IF(MIN(C276:E276)&lt;0,"No negatives",IF(AND(ISNUMBER(E276),N(C276)=0),"Add quantity sold",IF(Stock!X276&lt;&gt;"Ready","Fix Stock row","Ready"))))))</ns0:f>
      </ns0:c>
    </ns0:row>
    <ns0:row r="277" ht="15.75" customHeight="1">
      <ns0:c r="A277" s="83" t="str">
        <ns0:f>IF(Products!A277="","",Products!A277)</ns0:f>
      </ns0:c>
      <ns0:c r="B277" s="83" t="str">
        <ns0:f>IF(A277="","",Products!B277)</ns0:f>
      </ns0:c>
      <ns0:c r="C277" s="226"/>
      <ns0:c r="D277" s="227"/>
      <ns0:c r="E277" s="227"/>
      <ns0:c r="F277" s="85" t="str">
        <ns0:f>IF($K277&lt;&gt;"Ready","",IF(ISNUMBER(D277),D277,Products!D277))</ns0:f>
      </ns0:c>
      <ns0:c r="G277" s="85" t="str">
        <ns0:f t="shared" si="1"/>
      </ns0:c>
      <ns0:c r="H277" s="85" t="str">
        <ns0:f>IF($K277&lt;&gt;"Ready","",N(C277)*Stock!N277)</ns0:f>
      </ns0:c>
      <ns0:c r="I277" s="85" t="str">
        <ns0:f t="shared" si="2"/>
      </ns0:c>
      <ns0:c r="J277" s="226"/>
      <ns0:c r="K277" s="83" t="str">
        <ns0:f>IF(A277="","",IF(Products!I277&lt;&gt;"Ready","Fix Products",IF(COUNTA(C277:E277)&lt;&gt;COUNT(C277:E277),"Numbers only",IF(MIN(C277:E277)&lt;0,"No negatives",IF(AND(ISNUMBER(E277),N(C277)=0),"Add quantity sold",IF(Stock!X277&lt;&gt;"Ready","Fix Stock row","Ready"))))))</ns0:f>
      </ns0:c>
    </ns0:row>
    <ns0:row r="278" ht="15.75" customHeight="1">
      <ns0:c r="A278" s="83" t="str">
        <ns0:f>IF(Products!A278="","",Products!A278)</ns0:f>
      </ns0:c>
      <ns0:c r="B278" s="83" t="str">
        <ns0:f>IF(A278="","",Products!B278)</ns0:f>
      </ns0:c>
      <ns0:c r="C278" s="226"/>
      <ns0:c r="D278" s="227"/>
      <ns0:c r="E278" s="227"/>
      <ns0:c r="F278" s="85" t="str">
        <ns0:f>IF($K278&lt;&gt;"Ready","",IF(ISNUMBER(D278),D278,Products!D278))</ns0:f>
      </ns0:c>
      <ns0:c r="G278" s="85" t="str">
        <ns0:f t="shared" si="1"/>
      </ns0:c>
      <ns0:c r="H278" s="85" t="str">
        <ns0:f>IF($K278&lt;&gt;"Ready","",N(C278)*Stock!N278)</ns0:f>
      </ns0:c>
      <ns0:c r="I278" s="85" t="str">
        <ns0:f t="shared" si="2"/>
      </ns0:c>
      <ns0:c r="J278" s="226"/>
      <ns0:c r="K278" s="83" t="str">
        <ns0:f>IF(A278="","",IF(Products!I278&lt;&gt;"Ready","Fix Products",IF(COUNTA(C278:E278)&lt;&gt;COUNT(C278:E278),"Numbers only",IF(MIN(C278:E278)&lt;0,"No negatives",IF(AND(ISNUMBER(E278),N(C278)=0),"Add quantity sold",IF(Stock!X278&lt;&gt;"Ready","Fix Stock row","Ready"))))))</ns0:f>
      </ns0:c>
    </ns0:row>
    <ns0:row r="279" ht="15.75" customHeight="1">
      <ns0:c r="A279" s="83" t="str">
        <ns0:f>IF(Products!A279="","",Products!A279)</ns0:f>
      </ns0:c>
      <ns0:c r="B279" s="83" t="str">
        <ns0:f>IF(A279="","",Products!B279)</ns0:f>
      </ns0:c>
      <ns0:c r="C279" s="226"/>
      <ns0:c r="D279" s="227"/>
      <ns0:c r="E279" s="227"/>
      <ns0:c r="F279" s="85" t="str">
        <ns0:f>IF($K279&lt;&gt;"Ready","",IF(ISNUMBER(D279),D279,Products!D279))</ns0:f>
      </ns0:c>
      <ns0:c r="G279" s="85" t="str">
        <ns0:f t="shared" si="1"/>
      </ns0:c>
      <ns0:c r="H279" s="85" t="str">
        <ns0:f>IF($K279&lt;&gt;"Ready","",N(C279)*Stock!N279)</ns0:f>
      </ns0:c>
      <ns0:c r="I279" s="85" t="str">
        <ns0:f t="shared" si="2"/>
      </ns0:c>
      <ns0:c r="J279" s="226"/>
      <ns0:c r="K279" s="83" t="str">
        <ns0:f>IF(A279="","",IF(Products!I279&lt;&gt;"Ready","Fix Products",IF(COUNTA(C279:E279)&lt;&gt;COUNT(C279:E279),"Numbers only",IF(MIN(C279:E279)&lt;0,"No negatives",IF(AND(ISNUMBER(E279),N(C279)=0),"Add quantity sold",IF(Stock!X279&lt;&gt;"Ready","Fix Stock row","Ready"))))))</ns0:f>
      </ns0:c>
    </ns0:row>
    <ns0:row r="280" ht="15.75" customHeight="1">
      <ns0:c r="A280" s="83" t="str">
        <ns0:f>IF(Products!A280="","",Products!A280)</ns0:f>
      </ns0:c>
      <ns0:c r="B280" s="83" t="str">
        <ns0:f>IF(A280="","",Products!B280)</ns0:f>
      </ns0:c>
      <ns0:c r="C280" s="226"/>
      <ns0:c r="D280" s="227"/>
      <ns0:c r="E280" s="227"/>
      <ns0:c r="F280" s="85" t="str">
        <ns0:f>IF($K280&lt;&gt;"Ready","",IF(ISNUMBER(D280),D280,Products!D280))</ns0:f>
      </ns0:c>
      <ns0:c r="G280" s="85" t="str">
        <ns0:f t="shared" si="1"/>
      </ns0:c>
      <ns0:c r="H280" s="85" t="str">
        <ns0:f>IF($K280&lt;&gt;"Ready","",N(C280)*Stock!N280)</ns0:f>
      </ns0:c>
      <ns0:c r="I280" s="85" t="str">
        <ns0:f t="shared" si="2"/>
      </ns0:c>
      <ns0:c r="J280" s="226"/>
      <ns0:c r="K280" s="83" t="str">
        <ns0:f>IF(A280="","",IF(Products!I280&lt;&gt;"Ready","Fix Products",IF(COUNTA(C280:E280)&lt;&gt;COUNT(C280:E280),"Numbers only",IF(MIN(C280:E280)&lt;0,"No negatives",IF(AND(ISNUMBER(E280),N(C280)=0),"Add quantity sold",IF(Stock!X280&lt;&gt;"Ready","Fix Stock row","Ready"))))))</ns0:f>
      </ns0:c>
    </ns0:row>
    <ns0:row r="281" ht="15.75" customHeight="1">
      <ns0:c r="A281" s="83" t="str">
        <ns0:f>IF(Products!A281="","",Products!A281)</ns0:f>
      </ns0:c>
      <ns0:c r="B281" s="83" t="str">
        <ns0:f>IF(A281="","",Products!B281)</ns0:f>
      </ns0:c>
      <ns0:c r="C281" s="226"/>
      <ns0:c r="D281" s="227"/>
      <ns0:c r="E281" s="227"/>
      <ns0:c r="F281" s="85" t="str">
        <ns0:f>IF($K281&lt;&gt;"Ready","",IF(ISNUMBER(D281),D281,Products!D281))</ns0:f>
      </ns0:c>
      <ns0:c r="G281" s="85" t="str">
        <ns0:f t="shared" si="1"/>
      </ns0:c>
      <ns0:c r="H281" s="85" t="str">
        <ns0:f>IF($K281&lt;&gt;"Ready","",N(C281)*Stock!N281)</ns0:f>
      </ns0:c>
      <ns0:c r="I281" s="85" t="str">
        <ns0:f t="shared" si="2"/>
      </ns0:c>
      <ns0:c r="J281" s="226"/>
      <ns0:c r="K281" s="83" t="str">
        <ns0:f>IF(A281="","",IF(Products!I281&lt;&gt;"Ready","Fix Products",IF(COUNTA(C281:E281)&lt;&gt;COUNT(C281:E281),"Numbers only",IF(MIN(C281:E281)&lt;0,"No negatives",IF(AND(ISNUMBER(E281),N(C281)=0),"Add quantity sold",IF(Stock!X281&lt;&gt;"Ready","Fix Stock row","Ready"))))))</ns0:f>
      </ns0:c>
    </ns0:row>
    <ns0:row r="282" ht="15.75" customHeight="1">
      <ns0:c r="A282" s="83" t="str">
        <ns0:f>IF(Products!A282="","",Products!A282)</ns0:f>
      </ns0:c>
      <ns0:c r="B282" s="83" t="str">
        <ns0:f>IF(A282="","",Products!B282)</ns0:f>
      </ns0:c>
      <ns0:c r="C282" s="226"/>
      <ns0:c r="D282" s="227"/>
      <ns0:c r="E282" s="227"/>
      <ns0:c r="F282" s="85" t="str">
        <ns0:f>IF($K282&lt;&gt;"Ready","",IF(ISNUMBER(D282),D282,Products!D282))</ns0:f>
      </ns0:c>
      <ns0:c r="G282" s="85" t="str">
        <ns0:f t="shared" si="1"/>
      </ns0:c>
      <ns0:c r="H282" s="85" t="str">
        <ns0:f>IF($K282&lt;&gt;"Ready","",N(C282)*Stock!N282)</ns0:f>
      </ns0:c>
      <ns0:c r="I282" s="85" t="str">
        <ns0:f t="shared" si="2"/>
      </ns0:c>
      <ns0:c r="J282" s="226"/>
      <ns0:c r="K282" s="83" t="str">
        <ns0:f>IF(A282="","",IF(Products!I282&lt;&gt;"Ready","Fix Products",IF(COUNTA(C282:E282)&lt;&gt;COUNT(C282:E282),"Numbers only",IF(MIN(C282:E282)&lt;0,"No negatives",IF(AND(ISNUMBER(E282),N(C282)=0),"Add quantity sold",IF(Stock!X282&lt;&gt;"Ready","Fix Stock row","Ready"))))))</ns0:f>
      </ns0:c>
    </ns0:row>
    <ns0:row r="283" ht="15.75" customHeight="1">
      <ns0:c r="A283" s="83" t="str">
        <ns0:f>IF(Products!A283="","",Products!A283)</ns0:f>
      </ns0:c>
      <ns0:c r="B283" s="83" t="str">
        <ns0:f>IF(A283="","",Products!B283)</ns0:f>
      </ns0:c>
      <ns0:c r="C283" s="226"/>
      <ns0:c r="D283" s="227"/>
      <ns0:c r="E283" s="227"/>
      <ns0:c r="F283" s="85" t="str">
        <ns0:f>IF($K283&lt;&gt;"Ready","",IF(ISNUMBER(D283),D283,Products!D283))</ns0:f>
      </ns0:c>
      <ns0:c r="G283" s="85" t="str">
        <ns0:f t="shared" si="1"/>
      </ns0:c>
      <ns0:c r="H283" s="85" t="str">
        <ns0:f>IF($K283&lt;&gt;"Ready","",N(C283)*Stock!N283)</ns0:f>
      </ns0:c>
      <ns0:c r="I283" s="85" t="str">
        <ns0:f t="shared" si="2"/>
      </ns0:c>
      <ns0:c r="J283" s="226"/>
      <ns0:c r="K283" s="83" t="str">
        <ns0:f>IF(A283="","",IF(Products!I283&lt;&gt;"Ready","Fix Products",IF(COUNTA(C283:E283)&lt;&gt;COUNT(C283:E283),"Numbers only",IF(MIN(C283:E283)&lt;0,"No negatives",IF(AND(ISNUMBER(E283),N(C283)=0),"Add quantity sold",IF(Stock!X283&lt;&gt;"Ready","Fix Stock row","Ready"))))))</ns0:f>
      </ns0:c>
    </ns0:row>
    <ns0:row r="284" ht="15.75" customHeight="1">
      <ns0:c r="A284" s="83" t="str">
        <ns0:f>IF(Products!A284="","",Products!A284)</ns0:f>
      </ns0:c>
      <ns0:c r="B284" s="83" t="str">
        <ns0:f>IF(A284="","",Products!B284)</ns0:f>
      </ns0:c>
      <ns0:c r="C284" s="226"/>
      <ns0:c r="D284" s="227"/>
      <ns0:c r="E284" s="227"/>
      <ns0:c r="F284" s="85" t="str">
        <ns0:f>IF($K284&lt;&gt;"Ready","",IF(ISNUMBER(D284),D284,Products!D284))</ns0:f>
      </ns0:c>
      <ns0:c r="G284" s="85" t="str">
        <ns0:f t="shared" si="1"/>
      </ns0:c>
      <ns0:c r="H284" s="85" t="str">
        <ns0:f>IF($K284&lt;&gt;"Ready","",N(C284)*Stock!N284)</ns0:f>
      </ns0:c>
      <ns0:c r="I284" s="85" t="str">
        <ns0:f t="shared" si="2"/>
      </ns0:c>
      <ns0:c r="J284" s="226"/>
      <ns0:c r="K284" s="83" t="str">
        <ns0:f>IF(A284="","",IF(Products!I284&lt;&gt;"Ready","Fix Products",IF(COUNTA(C284:E284)&lt;&gt;COUNT(C284:E284),"Numbers only",IF(MIN(C284:E284)&lt;0,"No negatives",IF(AND(ISNUMBER(E284),N(C284)=0),"Add quantity sold",IF(Stock!X284&lt;&gt;"Ready","Fix Stock row","Ready"))))))</ns0:f>
      </ns0:c>
    </ns0:row>
    <ns0:row r="285" ht="15.75" customHeight="1">
      <ns0:c r="A285" s="83" t="str">
        <ns0:f>IF(Products!A285="","",Products!A285)</ns0:f>
      </ns0:c>
      <ns0:c r="B285" s="83" t="str">
        <ns0:f>IF(A285="","",Products!B285)</ns0:f>
      </ns0:c>
      <ns0:c r="C285" s="226"/>
      <ns0:c r="D285" s="227"/>
      <ns0:c r="E285" s="227"/>
      <ns0:c r="F285" s="85" t="str">
        <ns0:f>IF($K285&lt;&gt;"Ready","",IF(ISNUMBER(D285),D285,Products!D285))</ns0:f>
      </ns0:c>
      <ns0:c r="G285" s="85" t="str">
        <ns0:f t="shared" si="1"/>
      </ns0:c>
      <ns0:c r="H285" s="85" t="str">
        <ns0:f>IF($K285&lt;&gt;"Ready","",N(C285)*Stock!N285)</ns0:f>
      </ns0:c>
      <ns0:c r="I285" s="85" t="str">
        <ns0:f t="shared" si="2"/>
      </ns0:c>
      <ns0:c r="J285" s="226"/>
      <ns0:c r="K285" s="83" t="str">
        <ns0:f>IF(A285="","",IF(Products!I285&lt;&gt;"Ready","Fix Products",IF(COUNTA(C285:E285)&lt;&gt;COUNT(C285:E285),"Numbers only",IF(MIN(C285:E285)&lt;0,"No negatives",IF(AND(ISNUMBER(E285),N(C285)=0),"Add quantity sold",IF(Stock!X285&lt;&gt;"Ready","Fix Stock row","Ready"))))))</ns0:f>
      </ns0:c>
    </ns0:row>
    <ns0:row r="286" ht="15.75" customHeight="1">
      <ns0:c r="A286" s="83" t="str">
        <ns0:f>IF(Products!A286="","",Products!A286)</ns0:f>
      </ns0:c>
      <ns0:c r="B286" s="83" t="str">
        <ns0:f>IF(A286="","",Products!B286)</ns0:f>
      </ns0:c>
      <ns0:c r="C286" s="226"/>
      <ns0:c r="D286" s="227"/>
      <ns0:c r="E286" s="227"/>
      <ns0:c r="F286" s="85" t="str">
        <ns0:f>IF($K286&lt;&gt;"Ready","",IF(ISNUMBER(D286),D286,Products!D286))</ns0:f>
      </ns0:c>
      <ns0:c r="G286" s="85" t="str">
        <ns0:f t="shared" si="1"/>
      </ns0:c>
      <ns0:c r="H286" s="85" t="str">
        <ns0:f>IF($K286&lt;&gt;"Ready","",N(C286)*Stock!N286)</ns0:f>
      </ns0:c>
      <ns0:c r="I286" s="85" t="str">
        <ns0:f t="shared" si="2"/>
      </ns0:c>
      <ns0:c r="J286" s="226"/>
      <ns0:c r="K286" s="83" t="str">
        <ns0:f>IF(A286="","",IF(Products!I286&lt;&gt;"Ready","Fix Products",IF(COUNTA(C286:E286)&lt;&gt;COUNT(C286:E286),"Numbers only",IF(MIN(C286:E286)&lt;0,"No negatives",IF(AND(ISNUMBER(E286),N(C286)=0),"Add quantity sold",IF(Stock!X286&lt;&gt;"Ready","Fix Stock row","Ready"))))))</ns0:f>
      </ns0:c>
    </ns0:row>
    <ns0:row r="287" ht="15.75" customHeight="1">
      <ns0:c r="A287" s="83" t="str">
        <ns0:f>IF(Products!A287="","",Products!A287)</ns0:f>
      </ns0:c>
      <ns0:c r="B287" s="83" t="str">
        <ns0:f>IF(A287="","",Products!B287)</ns0:f>
      </ns0:c>
      <ns0:c r="C287" s="226"/>
      <ns0:c r="D287" s="227"/>
      <ns0:c r="E287" s="227"/>
      <ns0:c r="F287" s="85" t="str">
        <ns0:f>IF($K287&lt;&gt;"Ready","",IF(ISNUMBER(D287),D287,Products!D287))</ns0:f>
      </ns0:c>
      <ns0:c r="G287" s="85" t="str">
        <ns0:f t="shared" si="1"/>
      </ns0:c>
      <ns0:c r="H287" s="85" t="str">
        <ns0:f>IF($K287&lt;&gt;"Ready","",N(C287)*Stock!N287)</ns0:f>
      </ns0:c>
      <ns0:c r="I287" s="85" t="str">
        <ns0:f t="shared" si="2"/>
      </ns0:c>
      <ns0:c r="J287" s="226"/>
      <ns0:c r="K287" s="83" t="str">
        <ns0:f>IF(A287="","",IF(Products!I287&lt;&gt;"Ready","Fix Products",IF(COUNTA(C287:E287)&lt;&gt;COUNT(C287:E287),"Numbers only",IF(MIN(C287:E287)&lt;0,"No negatives",IF(AND(ISNUMBER(E287),N(C287)=0),"Add quantity sold",IF(Stock!X287&lt;&gt;"Ready","Fix Stock row","Ready"))))))</ns0:f>
      </ns0:c>
    </ns0:row>
    <ns0:row r="288" ht="15.75" customHeight="1">
      <ns0:c r="A288" s="83" t="str">
        <ns0:f>IF(Products!A288="","",Products!A288)</ns0:f>
      </ns0:c>
      <ns0:c r="B288" s="83" t="str">
        <ns0:f>IF(A288="","",Products!B288)</ns0:f>
      </ns0:c>
      <ns0:c r="C288" s="226"/>
      <ns0:c r="D288" s="227"/>
      <ns0:c r="E288" s="227"/>
      <ns0:c r="F288" s="85" t="str">
        <ns0:f>IF($K288&lt;&gt;"Ready","",IF(ISNUMBER(D288),D288,Products!D288))</ns0:f>
      </ns0:c>
      <ns0:c r="G288" s="85" t="str">
        <ns0:f t="shared" si="1"/>
      </ns0:c>
      <ns0:c r="H288" s="85" t="str">
        <ns0:f>IF($K288&lt;&gt;"Ready","",N(C288)*Stock!N288)</ns0:f>
      </ns0:c>
      <ns0:c r="I288" s="85" t="str">
        <ns0:f t="shared" si="2"/>
      </ns0:c>
      <ns0:c r="J288" s="226"/>
      <ns0:c r="K288" s="83" t="str">
        <ns0:f>IF(A288="","",IF(Products!I288&lt;&gt;"Ready","Fix Products",IF(COUNTA(C288:E288)&lt;&gt;COUNT(C288:E288),"Numbers only",IF(MIN(C288:E288)&lt;0,"No negatives",IF(AND(ISNUMBER(E288),N(C288)=0),"Add quantity sold",IF(Stock!X288&lt;&gt;"Ready","Fix Stock row","Ready"))))))</ns0:f>
      </ns0:c>
    </ns0:row>
    <ns0:row r="289" ht="15.75" customHeight="1">
      <ns0:c r="A289" s="83" t="str">
        <ns0:f>IF(Products!A289="","",Products!A289)</ns0:f>
      </ns0:c>
      <ns0:c r="B289" s="83" t="str">
        <ns0:f>IF(A289="","",Products!B289)</ns0:f>
      </ns0:c>
      <ns0:c r="C289" s="226"/>
      <ns0:c r="D289" s="227"/>
      <ns0:c r="E289" s="227"/>
      <ns0:c r="F289" s="85" t="str">
        <ns0:f>IF($K289&lt;&gt;"Ready","",IF(ISNUMBER(D289),D289,Products!D289))</ns0:f>
      </ns0:c>
      <ns0:c r="G289" s="85" t="str">
        <ns0:f t="shared" si="1"/>
      </ns0:c>
      <ns0:c r="H289" s="85" t="str">
        <ns0:f>IF($K289&lt;&gt;"Ready","",N(C289)*Stock!N289)</ns0:f>
      </ns0:c>
      <ns0:c r="I289" s="85" t="str">
        <ns0:f t="shared" si="2"/>
      </ns0:c>
      <ns0:c r="J289" s="226"/>
      <ns0:c r="K289" s="83" t="str">
        <ns0:f>IF(A289="","",IF(Products!I289&lt;&gt;"Ready","Fix Products",IF(COUNTA(C289:E289)&lt;&gt;COUNT(C289:E289),"Numbers only",IF(MIN(C289:E289)&lt;0,"No negatives",IF(AND(ISNUMBER(E289),N(C289)=0),"Add quantity sold",IF(Stock!X289&lt;&gt;"Ready","Fix Stock row","Ready"))))))</ns0:f>
      </ns0:c>
    </ns0:row>
    <ns0:row r="290" ht="15.75" customHeight="1">
      <ns0:c r="A290" s="83" t="str">
        <ns0:f>IF(Products!A290="","",Products!A290)</ns0:f>
      </ns0:c>
      <ns0:c r="B290" s="83" t="str">
        <ns0:f>IF(A290="","",Products!B290)</ns0:f>
      </ns0:c>
      <ns0:c r="C290" s="226"/>
      <ns0:c r="D290" s="227"/>
      <ns0:c r="E290" s="227"/>
      <ns0:c r="F290" s="85" t="str">
        <ns0:f>IF($K290&lt;&gt;"Ready","",IF(ISNUMBER(D290),D290,Products!D290))</ns0:f>
      </ns0:c>
      <ns0:c r="G290" s="85" t="str">
        <ns0:f t="shared" si="1"/>
      </ns0:c>
      <ns0:c r="H290" s="85" t="str">
        <ns0:f>IF($K290&lt;&gt;"Ready","",N(C290)*Stock!N290)</ns0:f>
      </ns0:c>
      <ns0:c r="I290" s="85" t="str">
        <ns0:f t="shared" si="2"/>
      </ns0:c>
      <ns0:c r="J290" s="226"/>
      <ns0:c r="K290" s="83" t="str">
        <ns0:f>IF(A290="","",IF(Products!I290&lt;&gt;"Ready","Fix Products",IF(COUNTA(C290:E290)&lt;&gt;COUNT(C290:E290),"Numbers only",IF(MIN(C290:E290)&lt;0,"No negatives",IF(AND(ISNUMBER(E290),N(C290)=0),"Add quantity sold",IF(Stock!X290&lt;&gt;"Ready","Fix Stock row","Ready"))))))</ns0:f>
      </ns0:c>
    </ns0:row>
    <ns0:row r="291" ht="15.75" customHeight="1">
      <ns0:c r="A291" s="83" t="str">
        <ns0:f>IF(Products!A291="","",Products!A291)</ns0:f>
      </ns0:c>
      <ns0:c r="B291" s="83" t="str">
        <ns0:f>IF(A291="","",Products!B291)</ns0:f>
      </ns0:c>
      <ns0:c r="C291" s="226"/>
      <ns0:c r="D291" s="227"/>
      <ns0:c r="E291" s="227"/>
      <ns0:c r="F291" s="85" t="str">
        <ns0:f>IF($K291&lt;&gt;"Ready","",IF(ISNUMBER(D291),D291,Products!D291))</ns0:f>
      </ns0:c>
      <ns0:c r="G291" s="85" t="str">
        <ns0:f t="shared" si="1"/>
      </ns0:c>
      <ns0:c r="H291" s="85" t="str">
        <ns0:f>IF($K291&lt;&gt;"Ready","",N(C291)*Stock!N291)</ns0:f>
      </ns0:c>
      <ns0:c r="I291" s="85" t="str">
        <ns0:f t="shared" si="2"/>
      </ns0:c>
      <ns0:c r="J291" s="226"/>
      <ns0:c r="K291" s="83" t="str">
        <ns0:f>IF(A291="","",IF(Products!I291&lt;&gt;"Ready","Fix Products",IF(COUNTA(C291:E291)&lt;&gt;COUNT(C291:E291),"Numbers only",IF(MIN(C291:E291)&lt;0,"No negatives",IF(AND(ISNUMBER(E291),N(C291)=0),"Add quantity sold",IF(Stock!X291&lt;&gt;"Ready","Fix Stock row","Ready"))))))</ns0:f>
      </ns0:c>
    </ns0:row>
    <ns0:row r="292" ht="15.75" customHeight="1">
      <ns0:c r="A292" s="83" t="str">
        <ns0:f>IF(Products!A292="","",Products!A292)</ns0:f>
      </ns0:c>
      <ns0:c r="B292" s="83" t="str">
        <ns0:f>IF(A292="","",Products!B292)</ns0:f>
      </ns0:c>
      <ns0:c r="C292" s="226"/>
      <ns0:c r="D292" s="227"/>
      <ns0:c r="E292" s="227"/>
      <ns0:c r="F292" s="85" t="str">
        <ns0:f>IF($K292&lt;&gt;"Ready","",IF(ISNUMBER(D292),D292,Products!D292))</ns0:f>
      </ns0:c>
      <ns0:c r="G292" s="85" t="str">
        <ns0:f t="shared" si="1"/>
      </ns0:c>
      <ns0:c r="H292" s="85" t="str">
        <ns0:f>IF($K292&lt;&gt;"Ready","",N(C292)*Stock!N292)</ns0:f>
      </ns0:c>
      <ns0:c r="I292" s="85" t="str">
        <ns0:f t="shared" si="2"/>
      </ns0:c>
      <ns0:c r="J292" s="226"/>
      <ns0:c r="K292" s="83" t="str">
        <ns0:f>IF(A292="","",IF(Products!I292&lt;&gt;"Ready","Fix Products",IF(COUNTA(C292:E292)&lt;&gt;COUNT(C292:E292),"Numbers only",IF(MIN(C292:E292)&lt;0,"No negatives",IF(AND(ISNUMBER(E292),N(C292)=0),"Add quantity sold",IF(Stock!X292&lt;&gt;"Ready","Fix Stock row","Ready"))))))</ns0:f>
      </ns0:c>
    </ns0:row>
    <ns0:row r="293" ht="15.75" customHeight="1">
      <ns0:c r="A293" s="83" t="str">
        <ns0:f>IF(Products!A293="","",Products!A293)</ns0:f>
      </ns0:c>
      <ns0:c r="B293" s="83" t="str">
        <ns0:f>IF(A293="","",Products!B293)</ns0:f>
      </ns0:c>
      <ns0:c r="C293" s="226"/>
      <ns0:c r="D293" s="227"/>
      <ns0:c r="E293" s="227"/>
      <ns0:c r="F293" s="85" t="str">
        <ns0:f>IF($K293&lt;&gt;"Ready","",IF(ISNUMBER(D293),D293,Products!D293))</ns0:f>
      </ns0:c>
      <ns0:c r="G293" s="85" t="str">
        <ns0:f t="shared" si="1"/>
      </ns0:c>
      <ns0:c r="H293" s="85" t="str">
        <ns0:f>IF($K293&lt;&gt;"Ready","",N(C293)*Stock!N293)</ns0:f>
      </ns0:c>
      <ns0:c r="I293" s="85" t="str">
        <ns0:f t="shared" si="2"/>
      </ns0:c>
      <ns0:c r="J293" s="226"/>
      <ns0:c r="K293" s="83" t="str">
        <ns0:f>IF(A293="","",IF(Products!I293&lt;&gt;"Ready","Fix Products",IF(COUNTA(C293:E293)&lt;&gt;COUNT(C293:E293),"Numbers only",IF(MIN(C293:E293)&lt;0,"No negatives",IF(AND(ISNUMBER(E293),N(C293)=0),"Add quantity sold",IF(Stock!X293&lt;&gt;"Ready","Fix Stock row","Ready"))))))</ns0:f>
      </ns0:c>
    </ns0:row>
    <ns0:row r="294" ht="15.75" customHeight="1">
      <ns0:c r="A294" s="83" t="str">
        <ns0:f>IF(Products!A294="","",Products!A294)</ns0:f>
      </ns0:c>
      <ns0:c r="B294" s="83" t="str">
        <ns0:f>IF(A294="","",Products!B294)</ns0:f>
      </ns0:c>
      <ns0:c r="C294" s="226"/>
      <ns0:c r="D294" s="227"/>
      <ns0:c r="E294" s="227"/>
      <ns0:c r="F294" s="85" t="str">
        <ns0:f>IF($K294&lt;&gt;"Ready","",IF(ISNUMBER(D294),D294,Products!D294))</ns0:f>
      </ns0:c>
      <ns0:c r="G294" s="85" t="str">
        <ns0:f t="shared" si="1"/>
      </ns0:c>
      <ns0:c r="H294" s="85" t="str">
        <ns0:f>IF($K294&lt;&gt;"Ready","",N(C294)*Stock!N294)</ns0:f>
      </ns0:c>
      <ns0:c r="I294" s="85" t="str">
        <ns0:f t="shared" si="2"/>
      </ns0:c>
      <ns0:c r="J294" s="226"/>
      <ns0:c r="K294" s="83" t="str">
        <ns0:f>IF(A294="","",IF(Products!I294&lt;&gt;"Ready","Fix Products",IF(COUNTA(C294:E294)&lt;&gt;COUNT(C294:E294),"Numbers only",IF(MIN(C294:E294)&lt;0,"No negatives",IF(AND(ISNUMBER(E294),N(C294)=0),"Add quantity sold",IF(Stock!X294&lt;&gt;"Ready","Fix Stock row","Ready"))))))</ns0:f>
      </ns0:c>
    </ns0:row>
    <ns0:row r="295" ht="15.75" customHeight="1">
      <ns0:c r="A295" s="83" t="str">
        <ns0:f>IF(Products!A295="","",Products!A295)</ns0:f>
      </ns0:c>
      <ns0:c r="B295" s="83" t="str">
        <ns0:f>IF(A295="","",Products!B295)</ns0:f>
      </ns0:c>
      <ns0:c r="C295" s="226"/>
      <ns0:c r="D295" s="227"/>
      <ns0:c r="E295" s="227"/>
      <ns0:c r="F295" s="85" t="str">
        <ns0:f>IF($K295&lt;&gt;"Ready","",IF(ISNUMBER(D295),D295,Products!D295))</ns0:f>
      </ns0:c>
      <ns0:c r="G295" s="85" t="str">
        <ns0:f t="shared" si="1"/>
      </ns0:c>
      <ns0:c r="H295" s="85" t="str">
        <ns0:f>IF($K295&lt;&gt;"Ready","",N(C295)*Stock!N295)</ns0:f>
      </ns0:c>
      <ns0:c r="I295" s="85" t="str">
        <ns0:f t="shared" si="2"/>
      </ns0:c>
      <ns0:c r="J295" s="226"/>
      <ns0:c r="K295" s="83" t="str">
        <ns0:f>IF(A295="","",IF(Products!I295&lt;&gt;"Ready","Fix Products",IF(COUNTA(C295:E295)&lt;&gt;COUNT(C295:E295),"Numbers only",IF(MIN(C295:E295)&lt;0,"No negatives",IF(AND(ISNUMBER(E295),N(C295)=0),"Add quantity sold",IF(Stock!X295&lt;&gt;"Ready","Fix Stock row","Ready"))))))</ns0:f>
      </ns0:c>
    </ns0:row>
    <ns0:row r="296" ht="15.75" customHeight="1">
      <ns0:c r="A296" s="83" t="str">
        <ns0:f>IF(Products!A296="","",Products!A296)</ns0:f>
      </ns0:c>
      <ns0:c r="B296" s="83" t="str">
        <ns0:f>IF(A296="","",Products!B296)</ns0:f>
      </ns0:c>
      <ns0:c r="C296" s="226"/>
      <ns0:c r="D296" s="227"/>
      <ns0:c r="E296" s="227"/>
      <ns0:c r="F296" s="85" t="str">
        <ns0:f>IF($K296&lt;&gt;"Ready","",IF(ISNUMBER(D296),D296,Products!D296))</ns0:f>
      </ns0:c>
      <ns0:c r="G296" s="85" t="str">
        <ns0:f t="shared" si="1"/>
      </ns0:c>
      <ns0:c r="H296" s="85" t="str">
        <ns0:f>IF($K296&lt;&gt;"Ready","",N(C296)*Stock!N296)</ns0:f>
      </ns0:c>
      <ns0:c r="I296" s="85" t="str">
        <ns0:f t="shared" si="2"/>
      </ns0:c>
      <ns0:c r="J296" s="226"/>
      <ns0:c r="K296" s="83" t="str">
        <ns0:f>IF(A296="","",IF(Products!I296&lt;&gt;"Ready","Fix Products",IF(COUNTA(C296:E296)&lt;&gt;COUNT(C296:E296),"Numbers only",IF(MIN(C296:E296)&lt;0,"No negatives",IF(AND(ISNUMBER(E296),N(C296)=0),"Add quantity sold",IF(Stock!X296&lt;&gt;"Ready","Fix Stock row","Ready"))))))</ns0:f>
      </ns0:c>
    </ns0:row>
    <ns0:row r="297" ht="15.75" customHeight="1">
      <ns0:c r="A297" s="83" t="str">
        <ns0:f>IF(Products!A297="","",Products!A297)</ns0:f>
      </ns0:c>
      <ns0:c r="B297" s="83" t="str">
        <ns0:f>IF(A297="","",Products!B297)</ns0:f>
      </ns0:c>
      <ns0:c r="C297" s="226"/>
      <ns0:c r="D297" s="227"/>
      <ns0:c r="E297" s="227"/>
      <ns0:c r="F297" s="85" t="str">
        <ns0:f>IF($K297&lt;&gt;"Ready","",IF(ISNUMBER(D297),D297,Products!D297))</ns0:f>
      </ns0:c>
      <ns0:c r="G297" s="85" t="str">
        <ns0:f t="shared" si="1"/>
      </ns0:c>
      <ns0:c r="H297" s="85" t="str">
        <ns0:f>IF($K297&lt;&gt;"Ready","",N(C297)*Stock!N297)</ns0:f>
      </ns0:c>
      <ns0:c r="I297" s="85" t="str">
        <ns0:f t="shared" si="2"/>
      </ns0:c>
      <ns0:c r="J297" s="226"/>
      <ns0:c r="K297" s="83" t="str">
        <ns0:f>IF(A297="","",IF(Products!I297&lt;&gt;"Ready","Fix Products",IF(COUNTA(C297:E297)&lt;&gt;COUNT(C297:E297),"Numbers only",IF(MIN(C297:E297)&lt;0,"No negatives",IF(AND(ISNUMBER(E297),N(C297)=0),"Add quantity sold",IF(Stock!X297&lt;&gt;"Ready","Fix Stock row","Ready"))))))</ns0:f>
      </ns0:c>
    </ns0:row>
    <ns0:row r="298" ht="15.75" customHeight="1">
      <ns0:c r="A298" s="83" t="str">
        <ns0:f>IF(Products!A298="","",Products!A298)</ns0:f>
      </ns0:c>
      <ns0:c r="B298" s="83" t="str">
        <ns0:f>IF(A298="","",Products!B298)</ns0:f>
      </ns0:c>
      <ns0:c r="C298" s="226"/>
      <ns0:c r="D298" s="227"/>
      <ns0:c r="E298" s="227"/>
      <ns0:c r="F298" s="85" t="str">
        <ns0:f>IF($K298&lt;&gt;"Ready","",IF(ISNUMBER(D298),D298,Products!D298))</ns0:f>
      </ns0:c>
      <ns0:c r="G298" s="85" t="str">
        <ns0:f t="shared" si="1"/>
      </ns0:c>
      <ns0:c r="H298" s="85" t="str">
        <ns0:f>IF($K298&lt;&gt;"Ready","",N(C298)*Stock!N298)</ns0:f>
      </ns0:c>
      <ns0:c r="I298" s="85" t="str">
        <ns0:f t="shared" si="2"/>
      </ns0:c>
      <ns0:c r="J298" s="226"/>
      <ns0:c r="K298" s="83" t="str">
        <ns0:f>IF(A298="","",IF(Products!I298&lt;&gt;"Ready","Fix Products",IF(COUNTA(C298:E298)&lt;&gt;COUNT(C298:E298),"Numbers only",IF(MIN(C298:E298)&lt;0,"No negatives",IF(AND(ISNUMBER(E298),N(C298)=0),"Add quantity sold",IF(Stock!X298&lt;&gt;"Ready","Fix Stock row","Ready"))))))</ns0:f>
      </ns0:c>
    </ns0:row>
    <ns0:row r="299" ht="15.75" customHeight="1">
      <ns0:c r="A299" s="83" t="str">
        <ns0:f>IF(Products!A299="","",Products!A299)</ns0:f>
      </ns0:c>
      <ns0:c r="B299" s="83" t="str">
        <ns0:f>IF(A299="","",Products!B299)</ns0:f>
      </ns0:c>
      <ns0:c r="C299" s="226"/>
      <ns0:c r="D299" s="227"/>
      <ns0:c r="E299" s="227"/>
      <ns0:c r="F299" s="85" t="str">
        <ns0:f>IF($K299&lt;&gt;"Ready","",IF(ISNUMBER(D299),D299,Products!D299))</ns0:f>
      </ns0:c>
      <ns0:c r="G299" s="85" t="str">
        <ns0:f t="shared" si="1"/>
      </ns0:c>
      <ns0:c r="H299" s="85" t="str">
        <ns0:f>IF($K299&lt;&gt;"Ready","",N(C299)*Stock!N299)</ns0:f>
      </ns0:c>
      <ns0:c r="I299" s="85" t="str">
        <ns0:f t="shared" si="2"/>
      </ns0:c>
      <ns0:c r="J299" s="226"/>
      <ns0:c r="K299" s="83" t="str">
        <ns0:f>IF(A299="","",IF(Products!I299&lt;&gt;"Ready","Fix Products",IF(COUNTA(C299:E299)&lt;&gt;COUNT(C299:E299),"Numbers only",IF(MIN(C299:E299)&lt;0,"No negatives",IF(AND(ISNUMBER(E299),N(C299)=0),"Add quantity sold",IF(Stock!X299&lt;&gt;"Ready","Fix Stock row","Ready"))))))</ns0:f>
      </ns0:c>
    </ns0:row>
    <ns0:row r="300" ht="15.75" customHeight="1">
      <ns0:c r="A300" s="83" t="str">
        <ns0:f>IF(Products!A300="","",Products!A300)</ns0:f>
      </ns0:c>
      <ns0:c r="B300" s="83" t="str">
        <ns0:f>IF(A300="","",Products!B300)</ns0:f>
      </ns0:c>
      <ns0:c r="C300" s="226"/>
      <ns0:c r="D300" s="227"/>
      <ns0:c r="E300" s="227"/>
      <ns0:c r="F300" s="85" t="str">
        <ns0:f>IF($K300&lt;&gt;"Ready","",IF(ISNUMBER(D300),D300,Products!D300))</ns0:f>
      </ns0:c>
      <ns0:c r="G300" s="85" t="str">
        <ns0:f t="shared" si="1"/>
      </ns0:c>
      <ns0:c r="H300" s="85" t="str">
        <ns0:f>IF($K300&lt;&gt;"Ready","",N(C300)*Stock!N300)</ns0:f>
      </ns0:c>
      <ns0:c r="I300" s="85" t="str">
        <ns0:f t="shared" si="2"/>
      </ns0:c>
      <ns0:c r="J300" s="226"/>
      <ns0:c r="K300" s="83" t="str">
        <ns0:f>IF(A300="","",IF(Products!I300&lt;&gt;"Ready","Fix Products",IF(COUNTA(C300:E300)&lt;&gt;COUNT(C300:E300),"Numbers only",IF(MIN(C300:E300)&lt;0,"No negatives",IF(AND(ISNUMBER(E300),N(C300)=0),"Add quantity sold",IF(Stock!X300&lt;&gt;"Ready","Fix Stock row","Ready"))))))</ns0:f>
      </ns0:c>
    </ns0:row>
    <ns0:row r="301" ht="15.75" customHeight="1">
      <ns0:c r="A301" s="83" t="str">
        <ns0:f>IF(Products!A301="","",Products!A301)</ns0:f>
      </ns0:c>
      <ns0:c r="B301" s="83" t="str">
        <ns0:f>IF(A301="","",Products!B301)</ns0:f>
      </ns0:c>
      <ns0:c r="C301" s="226"/>
      <ns0:c r="D301" s="227"/>
      <ns0:c r="E301" s="227"/>
      <ns0:c r="F301" s="85" t="str">
        <ns0:f>IF($K301&lt;&gt;"Ready","",IF(ISNUMBER(D301),D301,Products!D301))</ns0:f>
      </ns0:c>
      <ns0:c r="G301" s="85" t="str">
        <ns0:f t="shared" si="1"/>
      </ns0:c>
      <ns0:c r="H301" s="85" t="str">
        <ns0:f>IF($K301&lt;&gt;"Ready","",N(C301)*Stock!N301)</ns0:f>
      </ns0:c>
      <ns0:c r="I301" s="85" t="str">
        <ns0:f t="shared" si="2"/>
      </ns0:c>
      <ns0:c r="J301" s="226"/>
      <ns0:c r="K301" s="83" t="str">
        <ns0:f>IF(A301="","",IF(Products!I301&lt;&gt;"Ready","Fix Products",IF(COUNTA(C301:E301)&lt;&gt;COUNT(C301:E301),"Numbers only",IF(MIN(C301:E301)&lt;0,"No negatives",IF(AND(ISNUMBER(E301),N(C301)=0),"Add quantity sold",IF(Stock!X301&lt;&gt;"Ready","Fix Stock row","Ready"))))))</ns0:f>
      </ns0:c>
    </ns0:row>
    <ns0:row r="302" ht="15.75" customHeight="1">
      <ns0:c r="A302" s="83" t="str">
        <ns0:f>IF(Products!A302="","",Products!A302)</ns0:f>
      </ns0:c>
      <ns0:c r="B302" s="83" t="str">
        <ns0:f>IF(A302="","",Products!B302)</ns0:f>
      </ns0:c>
      <ns0:c r="C302" s="226"/>
      <ns0:c r="D302" s="227"/>
      <ns0:c r="E302" s="227"/>
      <ns0:c r="F302" s="85" t="str">
        <ns0:f>IF($K302&lt;&gt;"Ready","",IF(ISNUMBER(D302),D302,Products!D302))</ns0:f>
      </ns0:c>
      <ns0:c r="G302" s="85" t="str">
        <ns0:f t="shared" si="1"/>
      </ns0:c>
      <ns0:c r="H302" s="85" t="str">
        <ns0:f>IF($K302&lt;&gt;"Ready","",N(C302)*Stock!N302)</ns0:f>
      </ns0:c>
      <ns0:c r="I302" s="85" t="str">
        <ns0:f t="shared" si="2"/>
      </ns0:c>
      <ns0:c r="J302" s="226"/>
      <ns0:c r="K302" s="83" t="str">
        <ns0:f>IF(A302="","",IF(Products!I302&lt;&gt;"Ready","Fix Products",IF(COUNTA(C302:E302)&lt;&gt;COUNT(C302:E302),"Numbers only",IF(MIN(C302:E302)&lt;0,"No negatives",IF(AND(ISNUMBER(E302),N(C302)=0),"Add quantity sold",IF(Stock!X302&lt;&gt;"Ready","Fix Stock row","Ready"))))))</ns0:f>
      </ns0:c>
    </ns0:row>
    <ns0:row r="303" ht="15.75" customHeight="1">
      <ns0:c r="A303" s="83" t="str">
        <ns0:f>IF(Products!A303="","",Products!A303)</ns0:f>
      </ns0:c>
      <ns0:c r="B303" s="83" t="str">
        <ns0:f>IF(A303="","",Products!B303)</ns0:f>
      </ns0:c>
      <ns0:c r="C303" s="226"/>
      <ns0:c r="D303" s="227"/>
      <ns0:c r="E303" s="227"/>
      <ns0:c r="F303" s="85" t="str">
        <ns0:f>IF($K303&lt;&gt;"Ready","",IF(ISNUMBER(D303),D303,Products!D303))</ns0:f>
      </ns0:c>
      <ns0:c r="G303" s="85" t="str">
        <ns0:f t="shared" si="1"/>
      </ns0:c>
      <ns0:c r="H303" s="85" t="str">
        <ns0:f>IF($K303&lt;&gt;"Ready","",N(C303)*Stock!N303)</ns0:f>
      </ns0:c>
      <ns0:c r="I303" s="85" t="str">
        <ns0:f t="shared" si="2"/>
      </ns0:c>
      <ns0:c r="J303" s="226"/>
      <ns0:c r="K303" s="83" t="str">
        <ns0:f>IF(A303="","",IF(Products!I303&lt;&gt;"Ready","Fix Products",IF(COUNTA(C303:E303)&lt;&gt;COUNT(C303:E303),"Numbers only",IF(MIN(C303:E303)&lt;0,"No negatives",IF(AND(ISNUMBER(E303),N(C303)=0),"Add quantity sold",IF(Stock!X303&lt;&gt;"Ready","Fix Stock row","Ready"))))))</ns0:f>
      </ns0:c>
    </ns0:row>
    <ns0:row r="304" ht="15.75" customHeight="1"/>
    <ns0:row r="305" ht="15.75" customHeight="1"/>
    <ns0:row r="306" ht="15.75" customHeight="1"/>
    <ns0:row r="307" ht="15.75" customHeight="1"/>
    <ns0:row r="308" ht="15.75" customHeight="1"/>
    <ns0:row r="309" ht="15.75" customHeight="1"/>
    <ns0:row r="310" ht="15.75" customHeight="1"/>
    <ns0:row r="311" ht="15.75" customHeight="1"/>
    <ns0:row r="312" ht="15.75" customHeight="1"/>
    <ns0:row r="313" ht="15.75" customHeight="1"/>
    <ns0:row r="314" ht="15.75" customHeight="1"/>
    <ns0:row r="315" ht="15.75" customHeight="1"/>
    <ns0:row r="316" ht="15.75" customHeight="1"/>
    <ns0:row r="317" ht="15.75" customHeight="1"/>
    <ns0:row r="318" ht="15.75" customHeight="1"/>
    <ns0:row r="319" ht="15.75" customHeight="1"/>
    <ns0:row r="320" ht="15.75" customHeight="1"/>
    <ns0:row r="321" ht="15.75" customHeight="1"/>
    <ns0:row r="322" ht="15.75" customHeight="1"/>
    <ns0:row r="323" ht="15.75" customHeight="1"/>
    <ns0:row r="324" ht="15.75" customHeight="1"/>
    <ns0:row r="325" ht="15.75" customHeight="1"/>
    <ns0:row r="326" ht="15.75" customHeight="1"/>
    <ns0:row r="327" ht="15.75" customHeight="1"/>
    <ns0:row r="328" ht="15.75" customHeight="1"/>
    <ns0:row r="329" ht="15.75" customHeight="1"/>
    <ns0:row r="330" ht="15.75" customHeight="1"/>
    <ns0:row r="331" ht="15.75" customHeight="1"/>
    <ns0:row r="332" ht="15.75" customHeight="1"/>
    <ns0:row r="333" ht="15.75" customHeight="1"/>
    <ns0:row r="334" ht="15.75" customHeight="1"/>
    <ns0:row r="335" ht="15.75" customHeight="1"/>
    <ns0:row r="336" ht="15.75" customHeight="1"/>
    <ns0:row r="337" ht="15.75" customHeight="1"/>
    <ns0:row r="338" ht="15.75" customHeight="1"/>
    <ns0:row r="339" ht="15.75" customHeight="1"/>
    <ns0:row r="340" ht="15.75" customHeight="1"/>
    <ns0:row r="341" ht="15.75" customHeight="1"/>
    <ns0:row r="342" ht="15.75" customHeight="1"/>
    <ns0:row r="343" ht="15.75" customHeight="1"/>
    <ns0:row r="344" ht="15.75" customHeight="1"/>
    <ns0:row r="345" ht="15.75" customHeight="1"/>
    <ns0:row r="346" ht="15.75" customHeight="1"/>
    <ns0:row r="347" ht="15.75" customHeight="1"/>
    <ns0:row r="348" ht="15.75" customHeight="1"/>
    <ns0:row r="349" ht="15.75" customHeight="1"/>
    <ns0:row r="350" ht="15.75" customHeight="1"/>
    <ns0:row r="351" ht="15.75" customHeight="1"/>
    <ns0:row r="352" ht="15.75" customHeight="1"/>
    <ns0:row r="353" ht="15.75" customHeight="1"/>
    <ns0:row r="354" ht="15.75" customHeight="1"/>
    <ns0:row r="355" ht="15.75" customHeight="1"/>
    <ns0:row r="356" ht="15.75" customHeight="1"/>
    <ns0:row r="357" ht="15.75" customHeight="1"/>
    <ns0:row r="358" ht="15.75" customHeight="1"/>
    <ns0:row r="359" ht="15.75" customHeight="1"/>
    <ns0:row r="360" ht="15.75" customHeight="1"/>
    <ns0:row r="361" ht="15.75" customHeight="1"/>
    <ns0:row r="362" ht="15.75" customHeight="1"/>
    <ns0:row r="363" ht="15.75" customHeight="1"/>
    <ns0:row r="364" ht="15.75" customHeight="1"/>
    <ns0:row r="365" ht="15.75" customHeight="1"/>
    <ns0:row r="366" ht="15.75" customHeight="1"/>
    <ns0:row r="367" ht="15.75" customHeight="1"/>
    <ns0:row r="368" ht="15.75" customHeight="1"/>
    <ns0:row r="369" ht="15.75" customHeight="1"/>
    <ns0:row r="370" ht="15.75" customHeight="1"/>
    <ns0:row r="371" ht="15.75" customHeight="1"/>
    <ns0:row r="372" ht="15.75" customHeight="1"/>
    <ns0:row r="373" ht="15.75" customHeight="1"/>
    <ns0:row r="374" ht="15.75" customHeight="1"/>
    <ns0:row r="375" ht="15.75" customHeight="1"/>
    <ns0:row r="376" ht="15.75" customHeight="1"/>
    <ns0:row r="377" ht="15.75" customHeight="1"/>
    <ns0:row r="378" ht="15.75" customHeight="1"/>
    <ns0:row r="379" ht="15.75" customHeight="1"/>
    <ns0:row r="380" ht="15.75" customHeight="1"/>
    <ns0:row r="381" ht="15.75" customHeight="1"/>
    <ns0:row r="382" ht="15.75" customHeight="1"/>
    <ns0:row r="383" ht="15.75" customHeight="1"/>
    <ns0:row r="384" ht="15.75" customHeight="1"/>
    <ns0:row r="385" ht="15.75" customHeight="1"/>
    <ns0:row r="386" ht="15.75" customHeight="1"/>
    <ns0:row r="387" ht="15.75" customHeight="1"/>
    <ns0:row r="388" ht="15.75" customHeight="1"/>
    <ns0:row r="389" ht="15.75" customHeight="1"/>
    <ns0:row r="390" ht="15.75" customHeight="1"/>
    <ns0:row r="391" ht="15.75" customHeight="1"/>
    <ns0:row r="392" ht="15.75" customHeight="1"/>
    <ns0:row r="393" ht="15.75" customHeight="1"/>
    <ns0:row r="394" ht="15.75" customHeight="1"/>
    <ns0:row r="395" ht="15.75" customHeight="1"/>
    <ns0:row r="396" ht="15.75" customHeight="1"/>
    <ns0:row r="397" ht="15.75" customHeight="1"/>
    <ns0:row r="398" ht="15.75" customHeight="1"/>
    <ns0:row r="399" ht="15.75" customHeight="1"/>
    <ns0:row r="400" ht="15.75" customHeight="1"/>
    <ns0:row r="401" ht="15.75" customHeight="1"/>
    <ns0:row r="402" ht="15.75" customHeight="1"/>
    <ns0:row r="403" ht="15.75" customHeight="1"/>
    <ns0:row r="404" ht="15.75" customHeight="1"/>
    <ns0:row r="405" ht="15.75" customHeight="1"/>
    <ns0:row r="406" ht="15.75" customHeight="1"/>
    <ns0:row r="407" ht="15.75" customHeight="1"/>
    <ns0:row r="408" ht="15.75" customHeight="1"/>
    <ns0:row r="409" ht="15.75" customHeight="1"/>
    <ns0:row r="410" ht="15.75" customHeight="1"/>
    <ns0:row r="411" ht="15.75" customHeight="1"/>
    <ns0:row r="412" ht="15.75" customHeight="1"/>
    <ns0:row r="413" ht="15.75" customHeight="1"/>
    <ns0:row r="414" ht="15.75" customHeight="1"/>
    <ns0:row r="415" ht="15.75" customHeight="1"/>
    <ns0:row r="416" ht="15.75" customHeight="1"/>
    <ns0:row r="417" ht="15.75" customHeight="1"/>
    <ns0:row r="418" ht="15.75" customHeight="1"/>
    <ns0:row r="419" ht="15.75" customHeight="1"/>
    <ns0:row r="420" ht="15.75" customHeight="1"/>
    <ns0:row r="421" ht="15.75" customHeight="1"/>
    <ns0:row r="422" ht="15.75" customHeight="1"/>
    <ns0:row r="423" ht="15.75" customHeight="1"/>
    <ns0:row r="424" ht="15.75" customHeight="1"/>
    <ns0:row r="425" ht="15.75" customHeight="1"/>
    <ns0:row r="426" ht="15.75" customHeight="1"/>
    <ns0:row r="427" ht="15.75" customHeight="1"/>
    <ns0:row r="428" ht="15.75" customHeight="1"/>
    <ns0:row r="429" ht="15.75" customHeight="1"/>
    <ns0:row r="430" ht="15.75" customHeight="1"/>
    <ns0:row r="431" ht="15.75" customHeight="1"/>
    <ns0:row r="432" ht="15.75" customHeight="1"/>
    <ns0:row r="433" ht="15.75" customHeight="1"/>
    <ns0:row r="434" ht="15.75" customHeight="1"/>
    <ns0:row r="435" ht="15.75" customHeight="1"/>
    <ns0:row r="436" ht="15.75" customHeight="1"/>
    <ns0:row r="437" ht="15.75" customHeight="1"/>
    <ns0:row r="438" ht="15.75" customHeight="1"/>
    <ns0:row r="439" ht="15.75" customHeight="1"/>
    <ns0:row r="440" ht="15.75" customHeight="1"/>
    <ns0:row r="441" ht="15.75" customHeight="1"/>
    <ns0:row r="442" ht="15.75" customHeight="1"/>
    <ns0:row r="443" ht="15.75" customHeight="1"/>
    <ns0:row r="444" ht="15.75" customHeight="1"/>
    <ns0:row r="445" ht="15.75" customHeight="1"/>
    <ns0:row r="446" ht="15.75" customHeight="1"/>
    <ns0:row r="447" ht="15.75" customHeight="1"/>
    <ns0:row r="448" ht="15.75" customHeight="1"/>
    <ns0:row r="449" ht="15.75" customHeight="1"/>
    <ns0:row r="450" ht="15.75" customHeight="1"/>
    <ns0:row r="451" ht="15.75" customHeight="1"/>
    <ns0:row r="452" ht="15.75" customHeight="1"/>
    <ns0:row r="453" ht="15.75" customHeight="1"/>
    <ns0:row r="454" ht="15.75" customHeight="1"/>
    <ns0:row r="455" ht="15.75" customHeight="1"/>
    <ns0:row r="456" ht="15.75" customHeight="1"/>
    <ns0:row r="457" ht="15.75" customHeight="1"/>
    <ns0:row r="458" ht="15.75" customHeight="1"/>
    <ns0:row r="459" ht="15.75" customHeight="1"/>
    <ns0:row r="460" ht="15.75" customHeight="1"/>
    <ns0:row r="461" ht="15.75" customHeight="1"/>
    <ns0:row r="462" ht="15.75" customHeight="1"/>
    <ns0:row r="463" ht="15.75" customHeight="1"/>
    <ns0:row r="464" ht="15.75" customHeight="1"/>
    <ns0:row r="465" ht="15.75" customHeight="1"/>
    <ns0:row r="466" ht="15.75" customHeight="1"/>
    <ns0:row r="467" ht="15.75" customHeight="1"/>
    <ns0:row r="468" ht="15.75" customHeight="1"/>
    <ns0:row r="469" ht="15.75" customHeight="1"/>
    <ns0:row r="470" ht="15.75" customHeight="1"/>
    <ns0:row r="471" ht="15.75" customHeight="1"/>
    <ns0:row r="472" ht="15.75" customHeight="1"/>
    <ns0:row r="473" ht="15.75" customHeight="1"/>
    <ns0:row r="474" ht="15.75" customHeight="1"/>
    <ns0:row r="475" ht="15.75" customHeight="1"/>
    <ns0:row r="476" ht="15.75" customHeight="1"/>
    <ns0:row r="477" ht="15.75" customHeight="1"/>
    <ns0:row r="478" ht="15.75" customHeight="1"/>
    <ns0:row r="479" ht="15.75" customHeight="1"/>
    <ns0:row r="480" ht="15.75" customHeight="1"/>
    <ns0:row r="481" ht="15.75" customHeight="1"/>
    <ns0:row r="482" ht="15.75" customHeight="1"/>
    <ns0:row r="483" ht="15.75" customHeight="1"/>
    <ns0:row r="484" ht="15.75" customHeight="1"/>
    <ns0:row r="485" ht="15.75" customHeight="1"/>
    <ns0:row r="486" ht="15.75" customHeight="1"/>
    <ns0:row r="487" ht="15.75" customHeight="1"/>
    <ns0:row r="488" ht="15.75" customHeight="1"/>
    <ns0:row r="489" ht="15.75" customHeight="1"/>
    <ns0:row r="490" ht="15.75" customHeight="1"/>
    <ns0:row r="491" ht="15.75" customHeight="1"/>
    <ns0:row r="492" ht="15.75" customHeight="1"/>
    <ns0:row r="493" ht="15.75" customHeight="1"/>
    <ns0:row r="494" ht="15.75" customHeight="1"/>
    <ns0:row r="495" ht="15.75" customHeight="1"/>
    <ns0:row r="496" ht="15.75" customHeight="1"/>
    <ns0:row r="497" ht="15.75" customHeight="1"/>
    <ns0:row r="498" ht="15.75" customHeight="1"/>
    <ns0:row r="499" ht="15.75" customHeight="1"/>
    <ns0:row r="500" ht="15.75" customHeight="1"/>
    <ns0:row r="501" ht="15.75" customHeight="1"/>
    <ns0:row r="502" ht="15.75" customHeight="1"/>
    <ns0:row r="503" ht="15.75" customHeight="1"/>
    <ns0:row r="504" ht="15.75" customHeight="1"/>
    <ns0:row r="505" ht="15.75" customHeight="1"/>
    <ns0:row r="506" ht="15.75" customHeight="1"/>
    <ns0:row r="507" ht="15.75" customHeight="1"/>
    <ns0:row r="508" ht="15.75" customHeight="1"/>
    <ns0:row r="509" ht="15.75" customHeight="1"/>
    <ns0:row r="510" ht="15.75" customHeight="1"/>
    <ns0:row r="511" ht="15.75" customHeight="1"/>
    <ns0:row r="512" ht="15.75" customHeight="1"/>
    <ns0:row r="513" ht="15.75" customHeight="1"/>
    <ns0:row r="514" ht="15.75" customHeight="1"/>
    <ns0:row r="515" ht="15.75" customHeight="1"/>
    <ns0:row r="516" ht="15.75" customHeight="1"/>
    <ns0:row r="517" ht="15.75" customHeight="1"/>
    <ns0:row r="518" ht="15.75" customHeight="1"/>
    <ns0:row r="519" ht="15.75" customHeight="1"/>
    <ns0:row r="520" ht="15.75" customHeight="1"/>
    <ns0:row r="521" ht="15.75" customHeight="1"/>
    <ns0:row r="522" ht="15.75" customHeight="1"/>
    <ns0:row r="523" ht="15.75" customHeight="1"/>
    <ns0:row r="524" ht="15.75" customHeight="1"/>
    <ns0:row r="525" ht="15.75" customHeight="1"/>
    <ns0:row r="526" ht="15.75" customHeight="1"/>
    <ns0:row r="527" ht="15.75" customHeight="1"/>
    <ns0:row r="528" ht="15.75" customHeight="1"/>
    <ns0:row r="529" ht="15.75" customHeight="1"/>
    <ns0:row r="530" ht="15.75" customHeight="1"/>
    <ns0:row r="531" ht="15.75" customHeight="1"/>
    <ns0:row r="532" ht="15.75" customHeight="1"/>
    <ns0:row r="533" ht="15.75" customHeight="1"/>
    <ns0:row r="534" ht="15.75" customHeight="1"/>
    <ns0:row r="535" ht="15.75" customHeight="1"/>
    <ns0:row r="536" ht="15.75" customHeight="1"/>
    <ns0:row r="537" ht="15.75" customHeight="1"/>
    <ns0:row r="538" ht="15.75" customHeight="1"/>
    <ns0:row r="539" ht="15.75" customHeight="1"/>
    <ns0:row r="540" ht="15.75" customHeight="1"/>
    <ns0:row r="541" ht="15.75" customHeight="1"/>
    <ns0:row r="542" ht="15.75" customHeight="1"/>
    <ns0:row r="543" ht="15.75" customHeight="1"/>
    <ns0:row r="544" ht="15.75" customHeight="1"/>
    <ns0:row r="545" ht="15.75" customHeight="1"/>
    <ns0:row r="546" ht="15.75" customHeight="1"/>
    <ns0:row r="547" ht="15.75" customHeight="1"/>
    <ns0:row r="548" ht="15.75" customHeight="1"/>
    <ns0:row r="549" ht="15.75" customHeight="1"/>
    <ns0:row r="550" ht="15.75" customHeight="1"/>
    <ns0:row r="551" ht="15.75" customHeight="1"/>
    <ns0:row r="552" ht="15.75" customHeight="1"/>
    <ns0:row r="553" ht="15.75" customHeight="1"/>
    <ns0:row r="554" ht="15.75" customHeight="1"/>
    <ns0:row r="555" ht="15.75" customHeight="1"/>
    <ns0:row r="556" ht="15.75" customHeight="1"/>
    <ns0:row r="557" ht="15.75" customHeight="1"/>
    <ns0:row r="558" ht="15.75" customHeight="1"/>
    <ns0:row r="559" ht="15.75" customHeight="1"/>
    <ns0:row r="560" ht="15.75" customHeight="1"/>
    <ns0:row r="561" ht="15.75" customHeight="1"/>
    <ns0:row r="562" ht="15.75" customHeight="1"/>
    <ns0:row r="563" ht="15.75" customHeight="1"/>
    <ns0:row r="564" ht="15.75" customHeight="1"/>
    <ns0:row r="565" ht="15.75" customHeight="1"/>
    <ns0:row r="566" ht="15.75" customHeight="1"/>
    <ns0:row r="567" ht="15.75" customHeight="1"/>
    <ns0:row r="568" ht="15.75" customHeight="1"/>
    <ns0:row r="569" ht="15.75" customHeight="1"/>
    <ns0:row r="570" ht="15.75" customHeight="1"/>
    <ns0:row r="571" ht="15.75" customHeight="1"/>
    <ns0:row r="572" ht="15.75" customHeight="1"/>
    <ns0:row r="573" ht="15.75" customHeight="1"/>
    <ns0:row r="574" ht="15.75" customHeight="1"/>
    <ns0:row r="575" ht="15.75" customHeight="1"/>
    <ns0:row r="576" ht="15.75" customHeight="1"/>
    <ns0:row r="577" ht="15.75" customHeight="1"/>
    <ns0:row r="578" ht="15.75" customHeight="1"/>
    <ns0:row r="579" ht="15.75" customHeight="1"/>
    <ns0:row r="580" ht="15.75" customHeight="1"/>
    <ns0:row r="581" ht="15.75" customHeight="1"/>
    <ns0:row r="582" ht="15.75" customHeight="1"/>
    <ns0:row r="583" ht="15.75" customHeight="1"/>
    <ns0:row r="584" ht="15.75" customHeight="1"/>
    <ns0:row r="585" ht="15.75" customHeight="1"/>
    <ns0:row r="586" ht="15.75" customHeight="1"/>
    <ns0:row r="587" ht="15.75" customHeight="1"/>
    <ns0:row r="588" ht="15.75" customHeight="1"/>
    <ns0:row r="589" ht="15.75" customHeight="1"/>
    <ns0:row r="590" ht="15.75" customHeight="1"/>
    <ns0:row r="591" ht="15.75" customHeight="1"/>
    <ns0:row r="592" ht="15.75" customHeight="1"/>
    <ns0:row r="593" ht="15.75" customHeight="1"/>
    <ns0:row r="594" ht="15.75" customHeight="1"/>
    <ns0:row r="595" ht="15.75" customHeight="1"/>
    <ns0:row r="596" ht="15.75" customHeight="1"/>
    <ns0:row r="597" ht="15.75" customHeight="1"/>
    <ns0:row r="598" ht="15.75" customHeight="1"/>
    <ns0:row r="599" ht="15.75" customHeight="1"/>
    <ns0:row r="600" ht="15.75" customHeight="1"/>
    <ns0:row r="601" ht="15.75" customHeight="1"/>
    <ns0:row r="602" ht="15.75" customHeight="1"/>
    <ns0:row r="603" ht="15.75" customHeight="1"/>
    <ns0:row r="604" ht="15.75" customHeight="1"/>
    <ns0:row r="605" ht="15.75" customHeight="1"/>
    <ns0:row r="606" ht="15.75" customHeight="1"/>
    <ns0:row r="607" ht="15.75" customHeight="1"/>
    <ns0:row r="608" ht="15.75" customHeight="1"/>
    <ns0:row r="609" ht="15.75" customHeight="1"/>
    <ns0:row r="610" ht="15.75" customHeight="1"/>
    <ns0:row r="611" ht="15.75" customHeight="1"/>
    <ns0:row r="612" ht="15.75" customHeight="1"/>
    <ns0:row r="613" ht="15.75" customHeight="1"/>
    <ns0:row r="614" ht="15.75" customHeight="1"/>
    <ns0:row r="615" ht="15.75" customHeight="1"/>
    <ns0:row r="616" ht="15.75" customHeight="1"/>
    <ns0:row r="617" ht="15.75" customHeight="1"/>
    <ns0:row r="618" ht="15.75" customHeight="1"/>
    <ns0:row r="619" ht="15.75" customHeight="1"/>
    <ns0:row r="620" ht="15.75" customHeight="1"/>
    <ns0:row r="621" ht="15.75" customHeight="1"/>
    <ns0:row r="622" ht="15.75" customHeight="1"/>
    <ns0:row r="623" ht="15.75" customHeight="1"/>
    <ns0:row r="624" ht="15.75" customHeight="1"/>
    <ns0:row r="625" ht="15.75" customHeight="1"/>
    <ns0:row r="626" ht="15.75" customHeight="1"/>
    <ns0:row r="627" ht="15.75" customHeight="1"/>
    <ns0:row r="628" ht="15.75" customHeight="1"/>
    <ns0:row r="629" ht="15.75" customHeight="1"/>
    <ns0:row r="630" ht="15.75" customHeight="1"/>
    <ns0:row r="631" ht="15.75" customHeight="1"/>
    <ns0:row r="632" ht="15.75" customHeight="1"/>
    <ns0:row r="633" ht="15.75" customHeight="1"/>
    <ns0:row r="634" ht="15.75" customHeight="1"/>
    <ns0:row r="635" ht="15.75" customHeight="1"/>
    <ns0:row r="636" ht="15.75" customHeight="1"/>
    <ns0:row r="637" ht="15.75" customHeight="1"/>
    <ns0:row r="638" ht="15.75" customHeight="1"/>
    <ns0:row r="639" ht="15.75" customHeight="1"/>
    <ns0:row r="640" ht="15.75" customHeight="1"/>
    <ns0:row r="641" ht="15.75" customHeight="1"/>
    <ns0:row r="642" ht="15.75" customHeight="1"/>
    <ns0:row r="643" ht="15.75" customHeight="1"/>
    <ns0:row r="644" ht="15.75" customHeight="1"/>
    <ns0:row r="645" ht="15.75" customHeight="1"/>
    <ns0:row r="646" ht="15.75" customHeight="1"/>
    <ns0:row r="647" ht="15.75" customHeight="1"/>
    <ns0:row r="648" ht="15.75" customHeight="1"/>
    <ns0:row r="649" ht="15.75" customHeight="1"/>
    <ns0:row r="650" ht="15.75" customHeight="1"/>
    <ns0:row r="651" ht="15.75" customHeight="1"/>
    <ns0:row r="652" ht="15.75" customHeight="1"/>
    <ns0:row r="653" ht="15.75" customHeight="1"/>
    <ns0:row r="654" ht="15.75" customHeight="1"/>
    <ns0:row r="655" ht="15.75" customHeight="1"/>
    <ns0:row r="656" ht="15.75" customHeight="1"/>
    <ns0:row r="657" ht="15.75" customHeight="1"/>
    <ns0:row r="658" ht="15.75" customHeight="1"/>
    <ns0:row r="659" ht="15.75" customHeight="1"/>
    <ns0:row r="660" ht="15.75" customHeight="1"/>
    <ns0:row r="661" ht="15.75" customHeight="1"/>
    <ns0:row r="662" ht="15.75" customHeight="1"/>
    <ns0:row r="663" ht="15.75" customHeight="1"/>
    <ns0:row r="664" ht="15.75" customHeight="1"/>
    <ns0:row r="665" ht="15.75" customHeight="1"/>
    <ns0:row r="666" ht="15.75" customHeight="1"/>
    <ns0:row r="667" ht="15.75" customHeight="1"/>
    <ns0:row r="668" ht="15.75" customHeight="1"/>
    <ns0:row r="669" ht="15.75" customHeight="1"/>
    <ns0:row r="670" ht="15.75" customHeight="1"/>
    <ns0:row r="671" ht="15.75" customHeight="1"/>
    <ns0:row r="672" ht="15.75" customHeight="1"/>
    <ns0:row r="673" ht="15.75" customHeight="1"/>
    <ns0:row r="674" ht="15.75" customHeight="1"/>
    <ns0:row r="675" ht="15.75" customHeight="1"/>
    <ns0:row r="676" ht="15.75" customHeight="1"/>
    <ns0:row r="677" ht="15.75" customHeight="1"/>
    <ns0:row r="678" ht="15.75" customHeight="1"/>
    <ns0:row r="679" ht="15.75" customHeight="1"/>
    <ns0:row r="680" ht="15.75" customHeight="1"/>
    <ns0:row r="681" ht="15.75" customHeight="1"/>
    <ns0:row r="682" ht="15.75" customHeight="1"/>
    <ns0:row r="683" ht="15.75" customHeight="1"/>
    <ns0:row r="684" ht="15.75" customHeight="1"/>
    <ns0:row r="685" ht="15.75" customHeight="1"/>
    <ns0:row r="686" ht="15.75" customHeight="1"/>
    <ns0:row r="687" ht="15.75" customHeight="1"/>
    <ns0:row r="688" ht="15.75" customHeight="1"/>
    <ns0:row r="689" ht="15.75" customHeight="1"/>
    <ns0:row r="690" ht="15.75" customHeight="1"/>
    <ns0:row r="691" ht="15.75" customHeight="1"/>
    <ns0:row r="692" ht="15.75" customHeight="1"/>
    <ns0:row r="693" ht="15.75" customHeight="1"/>
    <ns0:row r="694" ht="15.75" customHeight="1"/>
    <ns0:row r="695" ht="15.75" customHeight="1"/>
    <ns0:row r="696" ht="15.75" customHeight="1"/>
    <ns0:row r="697" ht="15.75" customHeight="1"/>
    <ns0:row r="698" ht="15.75" customHeight="1"/>
    <ns0:row r="699" ht="15.75" customHeight="1"/>
    <ns0:row r="700" ht="15.75" customHeight="1"/>
    <ns0:row r="701" ht="15.75" customHeight="1"/>
    <ns0:row r="702" ht="15.75" customHeight="1"/>
    <ns0:row r="703" ht="15.75" customHeight="1"/>
    <ns0:row r="704" ht="15.75" customHeight="1"/>
    <ns0:row r="705" ht="15.75" customHeight="1"/>
    <ns0:row r="706" ht="15.75" customHeight="1"/>
    <ns0:row r="707" ht="15.75" customHeight="1"/>
    <ns0:row r="708" ht="15.75" customHeight="1"/>
    <ns0:row r="709" ht="15.75" customHeight="1"/>
    <ns0:row r="710" ht="15.75" customHeight="1"/>
    <ns0:row r="711" ht="15.75" customHeight="1"/>
    <ns0:row r="712" ht="15.75" customHeight="1"/>
    <ns0:row r="713" ht="15.75" customHeight="1"/>
    <ns0:row r="714" ht="15.75" customHeight="1"/>
    <ns0:row r="715" ht="15.75" customHeight="1"/>
    <ns0:row r="716" ht="15.75" customHeight="1"/>
    <ns0:row r="717" ht="15.75" customHeight="1"/>
    <ns0:row r="718" ht="15.75" customHeight="1"/>
    <ns0:row r="719" ht="15.75" customHeight="1"/>
    <ns0:row r="720" ht="15.75" customHeight="1"/>
    <ns0:row r="721" ht="15.75" customHeight="1"/>
    <ns0:row r="722" ht="15.75" customHeight="1"/>
    <ns0:row r="723" ht="15.75" customHeight="1"/>
    <ns0:row r="724" ht="15.75" customHeight="1"/>
    <ns0:row r="725" ht="15.75" customHeight="1"/>
    <ns0:row r="726" ht="15.75" customHeight="1"/>
    <ns0:row r="727" ht="15.75" customHeight="1"/>
    <ns0:row r="728" ht="15.75" customHeight="1"/>
    <ns0:row r="729" ht="15.75" customHeight="1"/>
    <ns0:row r="730" ht="15.75" customHeight="1"/>
    <ns0:row r="731" ht="15.75" customHeight="1"/>
    <ns0:row r="732" ht="15.75" customHeight="1"/>
    <ns0:row r="733" ht="15.75" customHeight="1"/>
    <ns0:row r="734" ht="15.75" customHeight="1"/>
    <ns0:row r="735" ht="15.75" customHeight="1"/>
    <ns0:row r="736" ht="15.75" customHeight="1"/>
    <ns0:row r="737" ht="15.75" customHeight="1"/>
    <ns0:row r="738" ht="15.75" customHeight="1"/>
    <ns0:row r="739" ht="15.75" customHeight="1"/>
    <ns0:row r="740" ht="15.75" customHeight="1"/>
    <ns0:row r="741" ht="15.75" customHeight="1"/>
    <ns0:row r="742" ht="15.75" customHeight="1"/>
    <ns0:row r="743" ht="15.75" customHeight="1"/>
    <ns0:row r="744" ht="15.75" customHeight="1"/>
    <ns0:row r="745" ht="15.75" customHeight="1"/>
    <ns0:row r="746" ht="15.75" customHeight="1"/>
    <ns0:row r="747" ht="15.75" customHeight="1"/>
    <ns0:row r="748" ht="15.75" customHeight="1"/>
    <ns0:row r="749" ht="15.75" customHeight="1"/>
    <ns0:row r="750" ht="15.75" customHeight="1"/>
    <ns0:row r="751" ht="15.75" customHeight="1"/>
    <ns0:row r="752" ht="15.75" customHeight="1"/>
    <ns0:row r="753" ht="15.75" customHeight="1"/>
    <ns0:row r="754" ht="15.75" customHeight="1"/>
    <ns0:row r="755" ht="15.75" customHeight="1"/>
    <ns0:row r="756" ht="15.75" customHeight="1"/>
    <ns0:row r="757" ht="15.75" customHeight="1"/>
    <ns0:row r="758" ht="15.75" customHeight="1"/>
    <ns0:row r="759" ht="15.75" customHeight="1"/>
    <ns0:row r="760" ht="15.75" customHeight="1"/>
    <ns0:row r="761" ht="15.75" customHeight="1"/>
    <ns0:row r="762" ht="15.75" customHeight="1"/>
    <ns0:row r="763" ht="15.75" customHeight="1"/>
    <ns0:row r="764" ht="15.75" customHeight="1"/>
    <ns0:row r="765" ht="15.75" customHeight="1"/>
    <ns0:row r="766" ht="15.75" customHeight="1"/>
    <ns0:row r="767" ht="15.75" customHeight="1"/>
    <ns0:row r="768" ht="15.75" customHeight="1"/>
    <ns0:row r="769" ht="15.75" customHeight="1"/>
    <ns0:row r="770" ht="15.75" customHeight="1"/>
    <ns0:row r="771" ht="15.75" customHeight="1"/>
    <ns0:row r="772" ht="15.75" customHeight="1"/>
    <ns0:row r="773" ht="15.75" customHeight="1"/>
    <ns0:row r="774" ht="15.75" customHeight="1"/>
    <ns0:row r="775" ht="15.75" customHeight="1"/>
    <ns0:row r="776" ht="15.75" customHeight="1"/>
    <ns0:row r="777" ht="15.75" customHeight="1"/>
    <ns0:row r="778" ht="15.75" customHeight="1"/>
    <ns0:row r="779" ht="15.75" customHeight="1"/>
    <ns0:row r="780" ht="15.75" customHeight="1"/>
    <ns0:row r="781" ht="15.75" customHeight="1"/>
    <ns0:row r="782" ht="15.75" customHeight="1"/>
    <ns0:row r="783" ht="15.75" customHeight="1"/>
    <ns0:row r="784" ht="15.75" customHeight="1"/>
    <ns0:row r="785" ht="15.75" customHeight="1"/>
    <ns0:row r="786" ht="15.75" customHeight="1"/>
    <ns0:row r="787" ht="15.75" customHeight="1"/>
    <ns0:row r="788" ht="15.75" customHeight="1"/>
    <ns0:row r="789" ht="15.75" customHeight="1"/>
    <ns0:row r="790" ht="15.75" customHeight="1"/>
    <ns0:row r="791" ht="15.75" customHeight="1"/>
    <ns0:row r="792" ht="15.75" customHeight="1"/>
    <ns0:row r="793" ht="15.75" customHeight="1"/>
    <ns0:row r="794" ht="15.75" customHeight="1"/>
    <ns0:row r="795" ht="15.75" customHeight="1"/>
    <ns0:row r="796" ht="15.75" customHeight="1"/>
    <ns0:row r="797" ht="15.75" customHeight="1"/>
    <ns0:row r="798" ht="15.75" customHeight="1"/>
    <ns0:row r="799" ht="15.75" customHeight="1"/>
    <ns0:row r="800" ht="15.75" customHeight="1"/>
    <ns0:row r="801" ht="15.75" customHeight="1"/>
    <ns0:row r="802" ht="15.75" customHeight="1"/>
    <ns0:row r="803" ht="15.75" customHeight="1"/>
    <ns0:row r="804" ht="15.75" customHeight="1"/>
    <ns0:row r="805" ht="15.75" customHeight="1"/>
    <ns0:row r="806" ht="15.75" customHeight="1"/>
    <ns0:row r="807" ht="15.75" customHeight="1"/>
    <ns0:row r="808" ht="15.75" customHeight="1"/>
    <ns0:row r="809" ht="15.75" customHeight="1"/>
    <ns0:row r="810" ht="15.75" customHeight="1"/>
    <ns0:row r="811" ht="15.75" customHeight="1"/>
    <ns0:row r="812" ht="15.75" customHeight="1"/>
    <ns0:row r="813" ht="15.75" customHeight="1"/>
    <ns0:row r="814" ht="15.75" customHeight="1"/>
    <ns0:row r="815" ht="15.75" customHeight="1"/>
    <ns0:row r="816" ht="15.75" customHeight="1"/>
    <ns0:row r="817" ht="15.75" customHeight="1"/>
    <ns0:row r="818" ht="15.75" customHeight="1"/>
    <ns0:row r="819" ht="15.75" customHeight="1"/>
    <ns0:row r="820" ht="15.75" customHeight="1"/>
    <ns0:row r="821" ht="15.75" customHeight="1"/>
    <ns0:row r="822" ht="15.75" customHeight="1"/>
    <ns0:row r="823" ht="15.75" customHeight="1"/>
    <ns0:row r="824" ht="15.75" customHeight="1"/>
    <ns0:row r="825" ht="15.75" customHeight="1"/>
    <ns0:row r="826" ht="15.75" customHeight="1"/>
    <ns0:row r="827" ht="15.75" customHeight="1"/>
    <ns0:row r="828" ht="15.75" customHeight="1"/>
    <ns0:row r="829" ht="15.75" customHeight="1"/>
    <ns0:row r="830" ht="15.75" customHeight="1"/>
    <ns0:row r="831" ht="15.75" customHeight="1"/>
    <ns0:row r="832" ht="15.75" customHeight="1"/>
    <ns0:row r="833" ht="15.75" customHeight="1"/>
    <ns0:row r="834" ht="15.75" customHeight="1"/>
    <ns0:row r="835" ht="15.75" customHeight="1"/>
    <ns0:row r="836" ht="15.75" customHeight="1"/>
    <ns0:row r="837" ht="15.75" customHeight="1"/>
    <ns0:row r="838" ht="15.75" customHeight="1"/>
    <ns0:row r="839" ht="15.75" customHeight="1"/>
    <ns0:row r="840" ht="15.75" customHeight="1"/>
    <ns0:row r="841" ht="15.75" customHeight="1"/>
    <ns0:row r="842" ht="15.75" customHeight="1"/>
    <ns0:row r="843" ht="15.75" customHeight="1"/>
    <ns0:row r="844" ht="15.75" customHeight="1"/>
    <ns0:row r="845" ht="15.75" customHeight="1"/>
    <ns0:row r="846" ht="15.75" customHeight="1"/>
    <ns0:row r="847" ht="15.75" customHeight="1"/>
    <ns0:row r="848" ht="15.75" customHeight="1"/>
    <ns0:row r="849" ht="15.75" customHeight="1"/>
    <ns0:row r="850" ht="15.75" customHeight="1"/>
    <ns0:row r="851" ht="15.75" customHeight="1"/>
    <ns0:row r="852" ht="15.75" customHeight="1"/>
    <ns0:row r="853" ht="15.75" customHeight="1"/>
    <ns0:row r="854" ht="15.75" customHeight="1"/>
    <ns0:row r="855" ht="15.75" customHeight="1"/>
    <ns0:row r="856" ht="15.75" customHeight="1"/>
    <ns0:row r="857" ht="15.75" customHeight="1"/>
    <ns0:row r="858" ht="15.75" customHeight="1"/>
    <ns0:row r="859" ht="15.75" customHeight="1"/>
    <ns0:row r="860" ht="15.75" customHeight="1"/>
    <ns0:row r="861" ht="15.75" customHeight="1"/>
    <ns0:row r="862" ht="15.75" customHeight="1"/>
    <ns0:row r="863" ht="15.75" customHeight="1"/>
    <ns0:row r="864" ht="15.75" customHeight="1"/>
    <ns0:row r="865" ht="15.75" customHeight="1"/>
    <ns0:row r="866" ht="15.75" customHeight="1"/>
    <ns0:row r="867" ht="15.75" customHeight="1"/>
    <ns0:row r="868" ht="15.75" customHeight="1"/>
    <ns0:row r="869" ht="15.75" customHeight="1"/>
    <ns0:row r="870" ht="15.75" customHeight="1"/>
    <ns0:row r="871" ht="15.75" customHeight="1"/>
    <ns0:row r="872" ht="15.75" customHeight="1"/>
    <ns0:row r="873" ht="15.75" customHeight="1"/>
    <ns0:row r="874" ht="15.75" customHeight="1"/>
    <ns0:row r="875" ht="15.75" customHeight="1"/>
    <ns0:row r="876" ht="15.75" customHeight="1"/>
    <ns0:row r="877" ht="15.75" customHeight="1"/>
    <ns0:row r="878" ht="15.75" customHeight="1"/>
    <ns0:row r="879" ht="15.75" customHeight="1"/>
    <ns0:row r="880" ht="15.75" customHeight="1"/>
    <ns0:row r="881" ht="15.75" customHeight="1"/>
    <ns0:row r="882" ht="15.75" customHeight="1"/>
    <ns0:row r="883" ht="15.75" customHeight="1"/>
    <ns0:row r="884" ht="15.75" customHeight="1"/>
    <ns0:row r="885" ht="15.75" customHeight="1"/>
    <ns0:row r="886" ht="15.75" customHeight="1"/>
    <ns0:row r="887" ht="15.75" customHeight="1"/>
    <ns0:row r="888" ht="15.75" customHeight="1"/>
    <ns0:row r="889" ht="15.75" customHeight="1"/>
    <ns0:row r="890" ht="15.75" customHeight="1"/>
    <ns0:row r="891" ht="15.75" customHeight="1"/>
    <ns0:row r="892" ht="15.75" customHeight="1"/>
    <ns0:row r="893" ht="15.75" customHeight="1"/>
    <ns0:row r="894" ht="15.75" customHeight="1"/>
    <ns0:row r="895" ht="15.75" customHeight="1"/>
    <ns0:row r="896" ht="15.75" customHeight="1"/>
    <ns0:row r="897" ht="15.75" customHeight="1"/>
    <ns0:row r="898" ht="15.75" customHeight="1"/>
    <ns0:row r="899" ht="15.75" customHeight="1"/>
    <ns0:row r="900" ht="15.75" customHeight="1"/>
    <ns0:row r="901" ht="15.75" customHeight="1"/>
    <ns0:row r="902" ht="15.75" customHeight="1"/>
    <ns0:row r="903" ht="15.75" customHeight="1"/>
    <ns0:row r="904" ht="15.75" customHeight="1"/>
    <ns0:row r="905" ht="15.75" customHeight="1"/>
    <ns0:row r="906" ht="15.75" customHeight="1"/>
    <ns0:row r="907" ht="15.75" customHeight="1"/>
    <ns0:row r="908" ht="15.75" customHeight="1"/>
    <ns0:row r="909" ht="15.75" customHeight="1"/>
    <ns0:row r="910" ht="15.75" customHeight="1"/>
    <ns0:row r="911" ht="15.75" customHeight="1"/>
    <ns0:row r="912" ht="15.75" customHeight="1"/>
    <ns0:row r="913" ht="15.75" customHeight="1"/>
    <ns0:row r="914" ht="15.75" customHeight="1"/>
    <ns0:row r="915" ht="15.75" customHeight="1"/>
    <ns0:row r="916" ht="15.75" customHeight="1"/>
    <ns0:row r="917" ht="15.75" customHeight="1"/>
    <ns0:row r="918" ht="15.75" customHeight="1"/>
    <ns0:row r="919" ht="15.75" customHeight="1"/>
    <ns0:row r="920" ht="15.75" customHeight="1"/>
    <ns0:row r="921" ht="15.75" customHeight="1"/>
    <ns0:row r="922" ht="15.75" customHeight="1"/>
    <ns0:row r="923" ht="15.75" customHeight="1"/>
    <ns0:row r="924" ht="15.75" customHeight="1"/>
    <ns0:row r="925" ht="15.75" customHeight="1"/>
    <ns0:row r="926" ht="15.75" customHeight="1"/>
    <ns0:row r="927" ht="15.75" customHeight="1"/>
    <ns0:row r="928" ht="15.75" customHeight="1"/>
    <ns0:row r="929" ht="15.75" customHeight="1"/>
    <ns0:row r="930" ht="15.75" customHeight="1"/>
    <ns0:row r="931" ht="15.75" customHeight="1"/>
    <ns0:row r="932" ht="15.75" customHeight="1"/>
    <ns0:row r="933" ht="15.75" customHeight="1"/>
    <ns0:row r="934" ht="15.75" customHeight="1"/>
    <ns0:row r="935" ht="15.75" customHeight="1"/>
    <ns0:row r="936" ht="15.75" customHeight="1"/>
    <ns0:row r="937" ht="15.75" customHeight="1"/>
    <ns0:row r="938" ht="15.75" customHeight="1"/>
    <ns0:row r="939" ht="15.75" customHeight="1"/>
    <ns0:row r="940" ht="15.75" customHeight="1"/>
    <ns0:row r="941" ht="15.75" customHeight="1"/>
    <ns0:row r="942" ht="15.75" customHeight="1"/>
    <ns0:row r="943" ht="15.75" customHeight="1"/>
    <ns0:row r="944" ht="15.75" customHeight="1"/>
    <ns0:row r="945" ht="15.75" customHeight="1"/>
    <ns0:row r="946" ht="15.75" customHeight="1"/>
    <ns0:row r="947" ht="15.75" customHeight="1"/>
    <ns0:row r="948" ht="15.75" customHeight="1"/>
    <ns0:row r="949" ht="15.75" customHeight="1"/>
    <ns0:row r="950" ht="15.75" customHeight="1"/>
    <ns0:row r="951" ht="15.75" customHeight="1"/>
    <ns0:row r="952" ht="15.75" customHeight="1"/>
    <ns0:row r="953" ht="15.75" customHeight="1"/>
    <ns0:row r="954" ht="15.75" customHeight="1"/>
    <ns0:row r="955" ht="15.75" customHeight="1"/>
    <ns0:row r="956" ht="15.75" customHeight="1"/>
    <ns0:row r="957" ht="15.75" customHeight="1"/>
    <ns0:row r="958" ht="15.75" customHeight="1"/>
    <ns0:row r="959" ht="15.75" customHeight="1"/>
    <ns0:row r="960" ht="15.75" customHeight="1"/>
    <ns0:row r="961" ht="15.75" customHeight="1"/>
    <ns0:row r="962" ht="15.75" customHeight="1"/>
    <ns0:row r="963" ht="15.75" customHeight="1"/>
    <ns0:row r="964" ht="15.75" customHeight="1"/>
    <ns0:row r="965" ht="15.75" customHeight="1"/>
    <ns0:row r="966" ht="15.75" customHeight="1"/>
    <ns0:row r="967" ht="15.75" customHeight="1"/>
    <ns0:row r="968" ht="15.75" customHeight="1"/>
    <ns0:row r="969" ht="15.75" customHeight="1"/>
    <ns0:row r="970" ht="15.75" customHeight="1"/>
    <ns0:row r="971" ht="15.75" customHeight="1"/>
    <ns0:row r="972" ht="15.75" customHeight="1"/>
    <ns0:row r="973" ht="15.75" customHeight="1"/>
    <ns0:row r="974" ht="15.75" customHeight="1"/>
    <ns0:row r="975" ht="15.75" customHeight="1"/>
    <ns0:row r="976" ht="15.75" customHeight="1"/>
    <ns0:row r="977" ht="15.75" customHeight="1"/>
    <ns0:row r="978" ht="15.75" customHeight="1"/>
    <ns0:row r="979" ht="15.75" customHeight="1"/>
    <ns0:row r="980" ht="15.75" customHeight="1"/>
    <ns0:row r="981" ht="15.75" customHeight="1"/>
    <ns0:row r="982" ht="15.75" customHeight="1"/>
    <ns0:row r="983" ht="15.75" customHeight="1"/>
    <ns0:row r="984" ht="15.75" customHeight="1"/>
    <ns0:row r="985" ht="15.75" customHeight="1"/>
    <ns0:row r="986" ht="15.75" customHeight="1"/>
    <ns0:row r="987" ht="15.75" customHeight="1"/>
    <ns0:row r="988" ht="15.75" customHeight="1"/>
    <ns0:row r="989" ht="15.75" customHeight="1"/>
    <ns0:row r="990" ht="15.75" customHeight="1"/>
    <ns0:row r="991" ht="15.75" customHeight="1"/>
    <ns0:row r="992" ht="15.75" customHeight="1"/>
    <ns0:row r="993" ht="15.75" customHeight="1"/>
    <ns0:row r="994" ht="15.75" customHeight="1"/>
    <ns0:row r="995" ht="15.75" customHeight="1"/>
    <ns0:row r="996" ht="15.75" customHeight="1"/>
    <ns0:row r="997" ht="15.75" customHeight="1"/>
    <ns0:row r="998" ht="15.75" customHeight="1"/>
    <ns0:row r="999" ht="15.75" customHeight="1"/>
    <ns0:row r="1000" ht="15.75" customHeight="1"/>
  </ns0:sheetData>
  <ns0:sheetProtection sheet="1" objects="1" scenarios="1" sort="1" insertRows="1" deleteRows="1" selectLockedCells="0" selectUnlockedCells="0" formatColumns="0"/>
  <ns0:conditionalFormatting sqref="A4:K303">
    <ns0:cfRule type="expression" dxfId="4" priority="1">
      <ns0:formula>AND(ISNUMBER($C4),$C4&gt;0)</ns0:formula>
    </ns0:cfRule>
  </ns0:conditionalFormatting>
  <ns0:conditionalFormatting sqref="K4:K303">
    <ns0:cfRule type="expression" dxfId="2" priority="2">
      <ns0:formula>AND(K4&lt;&gt;"",K4&lt;&gt;"Ready")</ns0:formula>
    </ns0:cfRule>
  </ns0:conditionalFormatting>
  <ns0:conditionalFormatting sqref="K4:K303">
    <ns0:cfRule type="expression" dxfId="3" priority="3">
      <ns0:formula>K4="Ready"</ns0:formula>
    </ns0:cfRule>
  </ns0:conditionalFormatting>
  <ns0:dataValidations count="1">
    <ns0:dataValidation type="decimal" operator="greaterThanOrEqual" allowBlank="1" showInputMessage="1" showErrorMessage="1" prompt="Number needed - Enter a number of 0 or more." sqref="C4:E303">
      <ns0:formula1>0.0</ns0:formula1>
    </ns0:dataValidation>
  </ns0:dataValidations>
  <ns0:pageMargins left="0.7" right="0.7" top="0.75" bottom="0.75" header="0.3" footer="0.3"/>
</ns0:worksheet>
</file>

<file path=xl/worksheets/sheet6.xml><?xml version="1.0" encoding="utf-8"?>
<ns0:worksheet xmlns:ns0="http://schemas.openxmlformats.org/spreadsheetml/2006/main">
  <ns0:sheetPr>
    <ns0:tabColor rgb="FF95D5B2"/>
  </ns0:sheetPr>
  <ns0:sheetViews>
    <ns0:sheetView showGridLines="0" workbookViewId="0" zoomScale="85">
      <ns0:pane ySplit="3" topLeftCell="A4" activePane="bottomLeft" state="frozen"/>
    </ns0:sheetView>
  </ns0:sheetViews>
  <ns0:sheetFormatPr defaultColWidth="14.430000305175781" defaultRowHeight="15"/>
  <ns0:cols>
    <ns0:col min="1" max="1" width="13" customWidth="1"/>
    <ns0:col min="2" max="2" width="16" customWidth="1"/>
    <ns0:col min="3" max="3" width="34" customWidth="1"/>
    <ns0:col min="4" max="4" width="14" customWidth="1"/>
    <ns0:col min="5" max="5" width="20" customWidth="1"/>
    <ns0:col min="6" max="6" width="26" customWidth="1"/>
    <ns0:col min="7" max="7" width="24" customWidth="1"/>
    <ns0:col min="8" max="26" width="8.710000038146973" customWidth="1"/>
  </ns0:cols>
  <ns0:sheetData>
    <ns0:row r="1" ht="25.5" customHeight="1">
      <ns0:c r="A1" s="61" t="s">
        <ns0:v>107</ns0:v>
      </ns0:c>
      <ns0:c r="B1" s="52"/>
      <ns0:c r="C1" s="52"/>
      <ns0:c r="D1" s="52"/>
      <ns0:c r="E1" s="52"/>
      <ns0:c r="F1" s="52"/>
      <ns0:c r="G1" s="52"/>
    </ns0:row>
    <ns0:row r="2">
      <ns0:c r="A2" s="62" t="s">
        <ns0:v>108</ns0:v>
      </ns0:c>
      <ns0:c r="B2" s="52"/>
      <ns0:c r="C2" s="52"/>
      <ns0:c r="D2" s="52"/>
      <ns0:c r="E2" s="52"/>
      <ns0:c r="F2" s="52"/>
      <ns0:c r="G2" s="52"/>
    </ns0:row>
    <ns0:row r="3" ht="33.75" customHeight="1">
      <ns0:c r="A3" s="89" t="s">
        <ns0:v>109</ns0:v>
      </ns0:c>
      <ns0:c r="B3" s="89" t="s">
        <ns0:v>110</ns0:v>
      </ns0:c>
      <ns0:c r="C3" s="89" t="s">
        <ns0:v>111</ns0:v>
      </ns0:c>
      <ns0:c r="D3" s="89" t="s">
        <ns0:v>112</ns0:v>
      </ns0:c>
      <ns0:c r="E3" s="89" t="s">
        <ns0:v>113</ns0:v>
      </ns0:c>
      <ns0:c r="F3" s="89" t="s">
        <ns0:v>106</ns0:v>
      </ns0:c>
      <ns0:c r="G3" s="89" t="s">
        <ns0:v>80</ns0:v>
      </ns0:c>
    </ns0:row>
    <ns0:row r="4">
      <ns0:c r="A4" s="228"/>
      <ns0:c r="B4" s="226"/>
      <ns0:c r="C4" s="226"/>
      <ns0:c r="D4" s="227"/>
      <ns0:c r="E4" s="226"/>
      <ns0:c r="F4" s="226"/>
      <ns0:c r="G4" s="83" t="str">
        <ns0:f>IF(COUNTA(A4:F4)=0,"",IF(NOT(ISNUMBER(Overview!$B$4)),"Set week on Overview",IF(OR(NOT(ISNUMBER(A4)),B4="",C4="",NOT(ISNUMBER(D4)),N(D4)&lt;0),"Complete expense",IF(OR(A4&lt;Overview!$B$4,A4&gt;=Overview!$B$4+7),"Outside selected week","Ready"))))</ns0:f>
      </ns0:c>
    </ns0:row>
    <ns0:row r="5">
      <ns0:c r="A5" s="228"/>
      <ns0:c r="B5" s="226"/>
      <ns0:c r="C5" s="226"/>
      <ns0:c r="D5" s="227"/>
      <ns0:c r="E5" s="226"/>
      <ns0:c r="F5" s="226"/>
      <ns0:c r="G5" s="83" t="str">
        <ns0:f>IF(COUNTA(A5:F5)=0,"",IF(NOT(ISNUMBER(Overview!$B$4)),"Set week on Overview",IF(OR(NOT(ISNUMBER(A5)),B5="",C5="",NOT(ISNUMBER(D5)),N(D5)&lt;0),"Complete expense",IF(OR(A5&lt;Overview!$B$4,A5&gt;=Overview!$B$4+7),"Outside selected week","Ready"))))</ns0:f>
      </ns0:c>
    </ns0:row>
    <ns0:row r="6">
      <ns0:c r="A6" s="228"/>
      <ns0:c r="B6" s="226"/>
      <ns0:c r="C6" s="226"/>
      <ns0:c r="D6" s="227"/>
      <ns0:c r="E6" s="226"/>
      <ns0:c r="F6" s="226"/>
      <ns0:c r="G6" s="83" t="str">
        <ns0:f>IF(COUNTA(A6:F6)=0,"",IF(NOT(ISNUMBER(Overview!$B$4)),"Set week on Overview",IF(OR(NOT(ISNUMBER(A6)),B6="",C6="",NOT(ISNUMBER(D6)),N(D6)&lt;0),"Complete expense",IF(OR(A6&lt;Overview!$B$4,A6&gt;=Overview!$B$4+7),"Outside selected week","Ready"))))</ns0:f>
      </ns0:c>
    </ns0:row>
    <ns0:row r="7">
      <ns0:c r="A7" s="228"/>
      <ns0:c r="B7" s="226"/>
      <ns0:c r="C7" s="226"/>
      <ns0:c r="D7" s="227"/>
      <ns0:c r="E7" s="226"/>
      <ns0:c r="F7" s="226"/>
      <ns0:c r="G7" s="83" t="str">
        <ns0:f>IF(COUNTA(A7:F7)=0,"",IF(NOT(ISNUMBER(Overview!$B$4)),"Set week on Overview",IF(OR(NOT(ISNUMBER(A7)),B7="",C7="",NOT(ISNUMBER(D7)),N(D7)&lt;0),"Complete expense",IF(OR(A7&lt;Overview!$B$4,A7&gt;=Overview!$B$4+7),"Outside selected week","Ready"))))</ns0:f>
      </ns0:c>
    </ns0:row>
    <ns0:row r="8">
      <ns0:c r="A8" s="228"/>
      <ns0:c r="B8" s="226"/>
      <ns0:c r="C8" s="226"/>
      <ns0:c r="D8" s="227"/>
      <ns0:c r="E8" s="226"/>
      <ns0:c r="F8" s="226"/>
      <ns0:c r="G8" s="83" t="str">
        <ns0:f>IF(COUNTA(A8:F8)=0,"",IF(NOT(ISNUMBER(Overview!$B$4)),"Set week on Overview",IF(OR(NOT(ISNUMBER(A8)),B8="",C8="",NOT(ISNUMBER(D8)),N(D8)&lt;0),"Complete expense",IF(OR(A8&lt;Overview!$B$4,A8&gt;=Overview!$B$4+7),"Outside selected week","Ready"))))</ns0:f>
      </ns0:c>
    </ns0:row>
    <ns0:row r="9">
      <ns0:c r="A9" s="228"/>
      <ns0:c r="B9" s="226"/>
      <ns0:c r="C9" s="226"/>
      <ns0:c r="D9" s="227"/>
      <ns0:c r="E9" s="226"/>
      <ns0:c r="F9" s="226"/>
      <ns0:c r="G9" s="83" t="str">
        <ns0:f>IF(COUNTA(A9:F9)=0,"",IF(NOT(ISNUMBER(Overview!$B$4)),"Set week on Overview",IF(OR(NOT(ISNUMBER(A9)),B9="",C9="",NOT(ISNUMBER(D9)),N(D9)&lt;0),"Complete expense",IF(OR(A9&lt;Overview!$B$4,A9&gt;=Overview!$B$4+7),"Outside selected week","Ready"))))</ns0:f>
      </ns0:c>
    </ns0:row>
    <ns0:row r="10">
      <ns0:c r="A10" s="228"/>
      <ns0:c r="B10" s="226"/>
      <ns0:c r="C10" s="226"/>
      <ns0:c r="D10" s="227"/>
      <ns0:c r="E10" s="226"/>
      <ns0:c r="F10" s="226"/>
      <ns0:c r="G10" s="83" t="str">
        <ns0:f>IF(COUNTA(A10:F10)=0,"",IF(NOT(ISNUMBER(Overview!$B$4)),"Set week on Overview",IF(OR(NOT(ISNUMBER(A10)),B10="",C10="",NOT(ISNUMBER(D10)),N(D10)&lt;0),"Complete expense",IF(OR(A10&lt;Overview!$B$4,A10&gt;=Overview!$B$4+7),"Outside selected week","Ready"))))</ns0:f>
      </ns0:c>
    </ns0:row>
    <ns0:row r="11">
      <ns0:c r="A11" s="228"/>
      <ns0:c r="B11" s="226"/>
      <ns0:c r="C11" s="226"/>
      <ns0:c r="D11" s="227"/>
      <ns0:c r="E11" s="226"/>
      <ns0:c r="F11" s="226"/>
      <ns0:c r="G11" s="83" t="str">
        <ns0:f>IF(COUNTA(A11:F11)=0,"",IF(NOT(ISNUMBER(Overview!$B$4)),"Set week on Overview",IF(OR(NOT(ISNUMBER(A11)),B11="",C11="",NOT(ISNUMBER(D11)),N(D11)&lt;0),"Complete expense",IF(OR(A11&lt;Overview!$B$4,A11&gt;=Overview!$B$4+7),"Outside selected week","Ready"))))</ns0:f>
      </ns0:c>
    </ns0:row>
    <ns0:row r="12">
      <ns0:c r="A12" s="228"/>
      <ns0:c r="B12" s="226"/>
      <ns0:c r="C12" s="226"/>
      <ns0:c r="D12" s="227"/>
      <ns0:c r="E12" s="226"/>
      <ns0:c r="F12" s="226"/>
      <ns0:c r="G12" s="83" t="str">
        <ns0:f>IF(COUNTA(A12:F12)=0,"",IF(NOT(ISNUMBER(Overview!$B$4)),"Set week on Overview",IF(OR(NOT(ISNUMBER(A12)),B12="",C12="",NOT(ISNUMBER(D12)),N(D12)&lt;0),"Complete expense",IF(OR(A12&lt;Overview!$B$4,A12&gt;=Overview!$B$4+7),"Outside selected week","Ready"))))</ns0:f>
      </ns0:c>
    </ns0:row>
    <ns0:row r="13">
      <ns0:c r="A13" s="228"/>
      <ns0:c r="B13" s="226"/>
      <ns0:c r="C13" s="226"/>
      <ns0:c r="D13" s="227"/>
      <ns0:c r="E13" s="226"/>
      <ns0:c r="F13" s="226"/>
      <ns0:c r="G13" s="83" t="str">
        <ns0:f>IF(COUNTA(A13:F13)=0,"",IF(NOT(ISNUMBER(Overview!$B$4)),"Set week on Overview",IF(OR(NOT(ISNUMBER(A13)),B13="",C13="",NOT(ISNUMBER(D13)),N(D13)&lt;0),"Complete expense",IF(OR(A13&lt;Overview!$B$4,A13&gt;=Overview!$B$4+7),"Outside selected week","Ready"))))</ns0:f>
      </ns0:c>
    </ns0:row>
    <ns0:row r="14">
      <ns0:c r="A14" s="228"/>
      <ns0:c r="B14" s="226"/>
      <ns0:c r="C14" s="226"/>
      <ns0:c r="D14" s="227"/>
      <ns0:c r="E14" s="226"/>
      <ns0:c r="F14" s="226"/>
      <ns0:c r="G14" s="83" t="str">
        <ns0:f>IF(COUNTA(A14:F14)=0,"",IF(NOT(ISNUMBER(Overview!$B$4)),"Set week on Overview",IF(OR(NOT(ISNUMBER(A14)),B14="",C14="",NOT(ISNUMBER(D14)),N(D14)&lt;0),"Complete expense",IF(OR(A14&lt;Overview!$B$4,A14&gt;=Overview!$B$4+7),"Outside selected week","Ready"))))</ns0:f>
      </ns0:c>
    </ns0:row>
    <ns0:row r="15">
      <ns0:c r="A15" s="228"/>
      <ns0:c r="B15" s="226"/>
      <ns0:c r="C15" s="226"/>
      <ns0:c r="D15" s="227"/>
      <ns0:c r="E15" s="226"/>
      <ns0:c r="F15" s="226"/>
      <ns0:c r="G15" s="83" t="str">
        <ns0:f>IF(COUNTA(A15:F15)=0,"",IF(NOT(ISNUMBER(Overview!$B$4)),"Set week on Overview",IF(OR(NOT(ISNUMBER(A15)),B15="",C15="",NOT(ISNUMBER(D15)),N(D15)&lt;0),"Complete expense",IF(OR(A15&lt;Overview!$B$4,A15&gt;=Overview!$B$4+7),"Outside selected week","Ready"))))</ns0:f>
      </ns0:c>
    </ns0:row>
    <ns0:row r="16">
      <ns0:c r="A16" s="228"/>
      <ns0:c r="B16" s="226"/>
      <ns0:c r="C16" s="226"/>
      <ns0:c r="D16" s="227"/>
      <ns0:c r="E16" s="226"/>
      <ns0:c r="F16" s="226"/>
      <ns0:c r="G16" s="83" t="str">
        <ns0:f>IF(COUNTA(A16:F16)=0,"",IF(NOT(ISNUMBER(Overview!$B$4)),"Set week on Overview",IF(OR(NOT(ISNUMBER(A16)),B16="",C16="",NOT(ISNUMBER(D16)),N(D16)&lt;0),"Complete expense",IF(OR(A16&lt;Overview!$B$4,A16&gt;=Overview!$B$4+7),"Outside selected week","Ready"))))</ns0:f>
      </ns0:c>
    </ns0:row>
    <ns0:row r="17">
      <ns0:c r="A17" s="228"/>
      <ns0:c r="B17" s="226"/>
      <ns0:c r="C17" s="226"/>
      <ns0:c r="D17" s="227"/>
      <ns0:c r="E17" s="226"/>
      <ns0:c r="F17" s="226"/>
      <ns0:c r="G17" s="83" t="str">
        <ns0:f>IF(COUNTA(A17:F17)=0,"",IF(NOT(ISNUMBER(Overview!$B$4)),"Set week on Overview",IF(OR(NOT(ISNUMBER(A17)),B17="",C17="",NOT(ISNUMBER(D17)),N(D17)&lt;0),"Complete expense",IF(OR(A17&lt;Overview!$B$4,A17&gt;=Overview!$B$4+7),"Outside selected week","Ready"))))</ns0:f>
      </ns0:c>
    </ns0:row>
    <ns0:row r="18">
      <ns0:c r="A18" s="228"/>
      <ns0:c r="B18" s="226"/>
      <ns0:c r="C18" s="226"/>
      <ns0:c r="D18" s="227"/>
      <ns0:c r="E18" s="226"/>
      <ns0:c r="F18" s="226"/>
      <ns0:c r="G18" s="83" t="str">
        <ns0:f>IF(COUNTA(A18:F18)=0,"",IF(NOT(ISNUMBER(Overview!$B$4)),"Set week on Overview",IF(OR(NOT(ISNUMBER(A18)),B18="",C18="",NOT(ISNUMBER(D18)),N(D18)&lt;0),"Complete expense",IF(OR(A18&lt;Overview!$B$4,A18&gt;=Overview!$B$4+7),"Outside selected week","Ready"))))</ns0:f>
      </ns0:c>
    </ns0:row>
    <ns0:row r="19">
      <ns0:c r="A19" s="228"/>
      <ns0:c r="B19" s="226"/>
      <ns0:c r="C19" s="226"/>
      <ns0:c r="D19" s="227"/>
      <ns0:c r="E19" s="226"/>
      <ns0:c r="F19" s="226"/>
      <ns0:c r="G19" s="83" t="str">
        <ns0:f>IF(COUNTA(A19:F19)=0,"",IF(NOT(ISNUMBER(Overview!$B$4)),"Set week on Overview",IF(OR(NOT(ISNUMBER(A19)),B19="",C19="",NOT(ISNUMBER(D19)),N(D19)&lt;0),"Complete expense",IF(OR(A19&lt;Overview!$B$4,A19&gt;=Overview!$B$4+7),"Outside selected week","Ready"))))</ns0:f>
      </ns0:c>
    </ns0:row>
    <ns0:row r="20">
      <ns0:c r="A20" s="228"/>
      <ns0:c r="B20" s="226"/>
      <ns0:c r="C20" s="226"/>
      <ns0:c r="D20" s="227"/>
      <ns0:c r="E20" s="226"/>
      <ns0:c r="F20" s="226"/>
      <ns0:c r="G20" s="83" t="str">
        <ns0:f>IF(COUNTA(A20:F20)=0,"",IF(NOT(ISNUMBER(Overview!$B$4)),"Set week on Overview",IF(OR(NOT(ISNUMBER(A20)),B20="",C20="",NOT(ISNUMBER(D20)),N(D20)&lt;0),"Complete expense",IF(OR(A20&lt;Overview!$B$4,A20&gt;=Overview!$B$4+7),"Outside selected week","Ready"))))</ns0:f>
      </ns0:c>
    </ns0:row>
    <ns0:row r="21" ht="15.75" customHeight="1">
      <ns0:c r="A21" s="228"/>
      <ns0:c r="B21" s="226"/>
      <ns0:c r="C21" s="226"/>
      <ns0:c r="D21" s="227"/>
      <ns0:c r="E21" s="226"/>
      <ns0:c r="F21" s="226"/>
      <ns0:c r="G21" s="83" t="str">
        <ns0:f>IF(COUNTA(A21:F21)=0,"",IF(NOT(ISNUMBER(Overview!$B$4)),"Set week on Overview",IF(OR(NOT(ISNUMBER(A21)),B21="",C21="",NOT(ISNUMBER(D21)),N(D21)&lt;0),"Complete expense",IF(OR(A21&lt;Overview!$B$4,A21&gt;=Overview!$B$4+7),"Outside selected week","Ready"))))</ns0:f>
      </ns0:c>
    </ns0:row>
    <ns0:row r="22" ht="15.75" customHeight="1">
      <ns0:c r="A22" s="228"/>
      <ns0:c r="B22" s="226"/>
      <ns0:c r="C22" s="226"/>
      <ns0:c r="D22" s="227"/>
      <ns0:c r="E22" s="226"/>
      <ns0:c r="F22" s="226"/>
      <ns0:c r="G22" s="83" t="str">
        <ns0:f>IF(COUNTA(A22:F22)=0,"",IF(NOT(ISNUMBER(Overview!$B$4)),"Set week on Overview",IF(OR(NOT(ISNUMBER(A22)),B22="",C22="",NOT(ISNUMBER(D22)),N(D22)&lt;0),"Complete expense",IF(OR(A22&lt;Overview!$B$4,A22&gt;=Overview!$B$4+7),"Outside selected week","Ready"))))</ns0:f>
      </ns0:c>
    </ns0:row>
    <ns0:row r="23" ht="15.75" customHeight="1">
      <ns0:c r="A23" s="228"/>
      <ns0:c r="B23" s="226"/>
      <ns0:c r="C23" s="226"/>
      <ns0:c r="D23" s="227"/>
      <ns0:c r="E23" s="226"/>
      <ns0:c r="F23" s="226"/>
      <ns0:c r="G23" s="83" t="str">
        <ns0:f>IF(COUNTA(A23:F23)=0,"",IF(NOT(ISNUMBER(Overview!$B$4)),"Set week on Overview",IF(OR(NOT(ISNUMBER(A23)),B23="",C23="",NOT(ISNUMBER(D23)),N(D23)&lt;0),"Complete expense",IF(OR(A23&lt;Overview!$B$4,A23&gt;=Overview!$B$4+7),"Outside selected week","Ready"))))</ns0:f>
      </ns0:c>
    </ns0:row>
    <ns0:row r="24" ht="15.75" customHeight="1">
      <ns0:c r="A24" s="228"/>
      <ns0:c r="B24" s="226"/>
      <ns0:c r="C24" s="226"/>
      <ns0:c r="D24" s="227"/>
      <ns0:c r="E24" s="226"/>
      <ns0:c r="F24" s="226"/>
      <ns0:c r="G24" s="83" t="str">
        <ns0:f>IF(COUNTA(A24:F24)=0,"",IF(NOT(ISNUMBER(Overview!$B$4)),"Set week on Overview",IF(OR(NOT(ISNUMBER(A24)),B24="",C24="",NOT(ISNUMBER(D24)),N(D24)&lt;0),"Complete expense",IF(OR(A24&lt;Overview!$B$4,A24&gt;=Overview!$B$4+7),"Outside selected week","Ready"))))</ns0:f>
      </ns0:c>
    </ns0:row>
    <ns0:row r="25" ht="15.75" customHeight="1">
      <ns0:c r="A25" s="228"/>
      <ns0:c r="B25" s="226"/>
      <ns0:c r="C25" s="226"/>
      <ns0:c r="D25" s="227"/>
      <ns0:c r="E25" s="226"/>
      <ns0:c r="F25" s="226"/>
      <ns0:c r="G25" s="83" t="str">
        <ns0:f>IF(COUNTA(A25:F25)=0,"",IF(NOT(ISNUMBER(Overview!$B$4)),"Set week on Overview",IF(OR(NOT(ISNUMBER(A25)),B25="",C25="",NOT(ISNUMBER(D25)),N(D25)&lt;0),"Complete expense",IF(OR(A25&lt;Overview!$B$4,A25&gt;=Overview!$B$4+7),"Outside selected week","Ready"))))</ns0:f>
      </ns0:c>
    </ns0:row>
    <ns0:row r="26" ht="15.75" customHeight="1">
      <ns0:c r="A26" s="228"/>
      <ns0:c r="B26" s="226"/>
      <ns0:c r="C26" s="226"/>
      <ns0:c r="D26" s="227"/>
      <ns0:c r="E26" s="226"/>
      <ns0:c r="F26" s="226"/>
      <ns0:c r="G26" s="83" t="str">
        <ns0:f>IF(COUNTA(A26:F26)=0,"",IF(NOT(ISNUMBER(Overview!$B$4)),"Set week on Overview",IF(OR(NOT(ISNUMBER(A26)),B26="",C26="",NOT(ISNUMBER(D26)),N(D26)&lt;0),"Complete expense",IF(OR(A26&lt;Overview!$B$4,A26&gt;=Overview!$B$4+7),"Outside selected week","Ready"))))</ns0:f>
      </ns0:c>
    </ns0:row>
    <ns0:row r="27" ht="15.75" customHeight="1">
      <ns0:c r="A27" s="228"/>
      <ns0:c r="B27" s="226"/>
      <ns0:c r="C27" s="226"/>
      <ns0:c r="D27" s="227"/>
      <ns0:c r="E27" s="226"/>
      <ns0:c r="F27" s="226"/>
      <ns0:c r="G27" s="83" t="str">
        <ns0:f>IF(COUNTA(A27:F27)=0,"",IF(NOT(ISNUMBER(Overview!$B$4)),"Set week on Overview",IF(OR(NOT(ISNUMBER(A27)),B27="",C27="",NOT(ISNUMBER(D27)),N(D27)&lt;0),"Complete expense",IF(OR(A27&lt;Overview!$B$4,A27&gt;=Overview!$B$4+7),"Outside selected week","Ready"))))</ns0:f>
      </ns0:c>
    </ns0:row>
    <ns0:row r="28" ht="15.75" customHeight="1">
      <ns0:c r="A28" s="228"/>
      <ns0:c r="B28" s="226"/>
      <ns0:c r="C28" s="226"/>
      <ns0:c r="D28" s="227"/>
      <ns0:c r="E28" s="226"/>
      <ns0:c r="F28" s="226"/>
      <ns0:c r="G28" s="83" t="str">
        <ns0:f>IF(COUNTA(A28:F28)=0,"",IF(NOT(ISNUMBER(Overview!$B$4)),"Set week on Overview",IF(OR(NOT(ISNUMBER(A28)),B28="",C28="",NOT(ISNUMBER(D28)),N(D28)&lt;0),"Complete expense",IF(OR(A28&lt;Overview!$B$4,A28&gt;=Overview!$B$4+7),"Outside selected week","Ready"))))</ns0:f>
      </ns0:c>
    </ns0:row>
    <ns0:row r="29" ht="15.75" customHeight="1">
      <ns0:c r="A29" s="228"/>
      <ns0:c r="B29" s="226"/>
      <ns0:c r="C29" s="226"/>
      <ns0:c r="D29" s="227"/>
      <ns0:c r="E29" s="226"/>
      <ns0:c r="F29" s="226"/>
      <ns0:c r="G29" s="83" t="str">
        <ns0:f>IF(COUNTA(A29:F29)=0,"",IF(NOT(ISNUMBER(Overview!$B$4)),"Set week on Overview",IF(OR(NOT(ISNUMBER(A29)),B29="",C29="",NOT(ISNUMBER(D29)),N(D29)&lt;0),"Complete expense",IF(OR(A29&lt;Overview!$B$4,A29&gt;=Overview!$B$4+7),"Outside selected week","Ready"))))</ns0:f>
      </ns0:c>
    </ns0:row>
    <ns0:row r="30" ht="15.75" customHeight="1">
      <ns0:c r="A30" s="228"/>
      <ns0:c r="B30" s="226"/>
      <ns0:c r="C30" s="226"/>
      <ns0:c r="D30" s="227"/>
      <ns0:c r="E30" s="226"/>
      <ns0:c r="F30" s="226"/>
      <ns0:c r="G30" s="83" t="str">
        <ns0:f>IF(COUNTA(A30:F30)=0,"",IF(NOT(ISNUMBER(Overview!$B$4)),"Set week on Overview",IF(OR(NOT(ISNUMBER(A30)),B30="",C30="",NOT(ISNUMBER(D30)),N(D30)&lt;0),"Complete expense",IF(OR(A30&lt;Overview!$B$4,A30&gt;=Overview!$B$4+7),"Outside selected week","Ready"))))</ns0:f>
      </ns0:c>
    </ns0:row>
    <ns0:row r="31" ht="15.75" customHeight="1">
      <ns0:c r="A31" s="228"/>
      <ns0:c r="B31" s="226"/>
      <ns0:c r="C31" s="226"/>
      <ns0:c r="D31" s="227"/>
      <ns0:c r="E31" s="226"/>
      <ns0:c r="F31" s="226"/>
      <ns0:c r="G31" s="83" t="str">
        <ns0:f>IF(COUNTA(A31:F31)=0,"",IF(NOT(ISNUMBER(Overview!$B$4)),"Set week on Overview",IF(OR(NOT(ISNUMBER(A31)),B31="",C31="",NOT(ISNUMBER(D31)),N(D31)&lt;0),"Complete expense",IF(OR(A31&lt;Overview!$B$4,A31&gt;=Overview!$B$4+7),"Outside selected week","Ready"))))</ns0:f>
      </ns0:c>
    </ns0:row>
    <ns0:row r="32" ht="15.75" customHeight="1">
      <ns0:c r="A32" s="228"/>
      <ns0:c r="B32" s="226"/>
      <ns0:c r="C32" s="226"/>
      <ns0:c r="D32" s="227"/>
      <ns0:c r="E32" s="226"/>
      <ns0:c r="F32" s="226"/>
      <ns0:c r="G32" s="83" t="str">
        <ns0:f>IF(COUNTA(A32:F32)=0,"",IF(NOT(ISNUMBER(Overview!$B$4)),"Set week on Overview",IF(OR(NOT(ISNUMBER(A32)),B32="",C32="",NOT(ISNUMBER(D32)),N(D32)&lt;0),"Complete expense",IF(OR(A32&lt;Overview!$B$4,A32&gt;=Overview!$B$4+7),"Outside selected week","Ready"))))</ns0:f>
      </ns0:c>
    </ns0:row>
    <ns0:row r="33" ht="15.75" customHeight="1">
      <ns0:c r="A33" s="228"/>
      <ns0:c r="B33" s="226"/>
      <ns0:c r="C33" s="226"/>
      <ns0:c r="D33" s="227"/>
      <ns0:c r="E33" s="226"/>
      <ns0:c r="F33" s="226"/>
      <ns0:c r="G33" s="83" t="str">
        <ns0:f>IF(COUNTA(A33:F33)=0,"",IF(NOT(ISNUMBER(Overview!$B$4)),"Set week on Overview",IF(OR(NOT(ISNUMBER(A33)),B33="",C33="",NOT(ISNUMBER(D33)),N(D33)&lt;0),"Complete expense",IF(OR(A33&lt;Overview!$B$4,A33&gt;=Overview!$B$4+7),"Outside selected week","Ready"))))</ns0:f>
      </ns0:c>
    </ns0:row>
    <ns0:row r="34" ht="15.75" customHeight="1">
      <ns0:c r="A34" s="228"/>
      <ns0:c r="B34" s="226"/>
      <ns0:c r="C34" s="226"/>
      <ns0:c r="D34" s="227"/>
      <ns0:c r="E34" s="226"/>
      <ns0:c r="F34" s="226"/>
      <ns0:c r="G34" s="83" t="str">
        <ns0:f>IF(COUNTA(A34:F34)=0,"",IF(NOT(ISNUMBER(Overview!$B$4)),"Set week on Overview",IF(OR(NOT(ISNUMBER(A34)),B34="",C34="",NOT(ISNUMBER(D34)),N(D34)&lt;0),"Complete expense",IF(OR(A34&lt;Overview!$B$4,A34&gt;=Overview!$B$4+7),"Outside selected week","Ready"))))</ns0:f>
      </ns0:c>
    </ns0:row>
    <ns0:row r="35" ht="15.75" customHeight="1">
      <ns0:c r="A35" s="228"/>
      <ns0:c r="B35" s="226"/>
      <ns0:c r="C35" s="226"/>
      <ns0:c r="D35" s="227"/>
      <ns0:c r="E35" s="226"/>
      <ns0:c r="F35" s="226"/>
      <ns0:c r="G35" s="83" t="str">
        <ns0:f>IF(COUNTA(A35:F35)=0,"",IF(NOT(ISNUMBER(Overview!$B$4)),"Set week on Overview",IF(OR(NOT(ISNUMBER(A35)),B35="",C35="",NOT(ISNUMBER(D35)),N(D35)&lt;0),"Complete expense",IF(OR(A35&lt;Overview!$B$4,A35&gt;=Overview!$B$4+7),"Outside selected week","Ready"))))</ns0:f>
      </ns0:c>
    </ns0:row>
    <ns0:row r="36" ht="15.75" customHeight="1">
      <ns0:c r="A36" s="228"/>
      <ns0:c r="B36" s="226"/>
      <ns0:c r="C36" s="226"/>
      <ns0:c r="D36" s="227"/>
      <ns0:c r="E36" s="226"/>
      <ns0:c r="F36" s="226"/>
      <ns0:c r="G36" s="83" t="str">
        <ns0:f>IF(COUNTA(A36:F36)=0,"",IF(NOT(ISNUMBER(Overview!$B$4)),"Set week on Overview",IF(OR(NOT(ISNUMBER(A36)),B36="",C36="",NOT(ISNUMBER(D36)),N(D36)&lt;0),"Complete expense",IF(OR(A36&lt;Overview!$B$4,A36&gt;=Overview!$B$4+7),"Outside selected week","Ready"))))</ns0:f>
      </ns0:c>
    </ns0:row>
    <ns0:row r="37" ht="15.75" customHeight="1">
      <ns0:c r="A37" s="228"/>
      <ns0:c r="B37" s="226"/>
      <ns0:c r="C37" s="226"/>
      <ns0:c r="D37" s="227"/>
      <ns0:c r="E37" s="226"/>
      <ns0:c r="F37" s="226"/>
      <ns0:c r="G37" s="83" t="str">
        <ns0:f>IF(COUNTA(A37:F37)=0,"",IF(NOT(ISNUMBER(Overview!$B$4)),"Set week on Overview",IF(OR(NOT(ISNUMBER(A37)),B37="",C37="",NOT(ISNUMBER(D37)),N(D37)&lt;0),"Complete expense",IF(OR(A37&lt;Overview!$B$4,A37&gt;=Overview!$B$4+7),"Outside selected week","Ready"))))</ns0:f>
      </ns0:c>
    </ns0:row>
    <ns0:row r="38" ht="15.75" customHeight="1">
      <ns0:c r="A38" s="228"/>
      <ns0:c r="B38" s="226"/>
      <ns0:c r="C38" s="226"/>
      <ns0:c r="D38" s="227"/>
      <ns0:c r="E38" s="226"/>
      <ns0:c r="F38" s="226"/>
      <ns0:c r="G38" s="83" t="str">
        <ns0:f>IF(COUNTA(A38:F38)=0,"",IF(NOT(ISNUMBER(Overview!$B$4)),"Set week on Overview",IF(OR(NOT(ISNUMBER(A38)),B38="",C38="",NOT(ISNUMBER(D38)),N(D38)&lt;0),"Complete expense",IF(OR(A38&lt;Overview!$B$4,A38&gt;=Overview!$B$4+7),"Outside selected week","Ready"))))</ns0:f>
      </ns0:c>
    </ns0:row>
    <ns0:row r="39" ht="15.75" customHeight="1">
      <ns0:c r="A39" s="228"/>
      <ns0:c r="B39" s="226"/>
      <ns0:c r="C39" s="226"/>
      <ns0:c r="D39" s="227"/>
      <ns0:c r="E39" s="226"/>
      <ns0:c r="F39" s="226"/>
      <ns0:c r="G39" s="83" t="str">
        <ns0:f>IF(COUNTA(A39:F39)=0,"",IF(NOT(ISNUMBER(Overview!$B$4)),"Set week on Overview",IF(OR(NOT(ISNUMBER(A39)),B39="",C39="",NOT(ISNUMBER(D39)),N(D39)&lt;0),"Complete expense",IF(OR(A39&lt;Overview!$B$4,A39&gt;=Overview!$B$4+7),"Outside selected week","Ready"))))</ns0:f>
      </ns0:c>
    </ns0:row>
    <ns0:row r="40" ht="15.75" customHeight="1">
      <ns0:c r="A40" s="228"/>
      <ns0:c r="B40" s="226"/>
      <ns0:c r="C40" s="226"/>
      <ns0:c r="D40" s="227"/>
      <ns0:c r="E40" s="226"/>
      <ns0:c r="F40" s="226"/>
      <ns0:c r="G40" s="83" t="str">
        <ns0:f>IF(COUNTA(A40:F40)=0,"",IF(NOT(ISNUMBER(Overview!$B$4)),"Set week on Overview",IF(OR(NOT(ISNUMBER(A40)),B40="",C40="",NOT(ISNUMBER(D40)),N(D40)&lt;0),"Complete expense",IF(OR(A40&lt;Overview!$B$4,A40&gt;=Overview!$B$4+7),"Outside selected week","Ready"))))</ns0:f>
      </ns0:c>
    </ns0:row>
    <ns0:row r="41" ht="15.75" customHeight="1">
      <ns0:c r="A41" s="228"/>
      <ns0:c r="B41" s="226"/>
      <ns0:c r="C41" s="226"/>
      <ns0:c r="D41" s="227"/>
      <ns0:c r="E41" s="226"/>
      <ns0:c r="F41" s="226"/>
      <ns0:c r="G41" s="83" t="str">
        <ns0:f>IF(COUNTA(A41:F41)=0,"",IF(NOT(ISNUMBER(Overview!$B$4)),"Set week on Overview",IF(OR(NOT(ISNUMBER(A41)),B41="",C41="",NOT(ISNUMBER(D41)),N(D41)&lt;0),"Complete expense",IF(OR(A41&lt;Overview!$B$4,A41&gt;=Overview!$B$4+7),"Outside selected week","Ready"))))</ns0:f>
      </ns0:c>
    </ns0:row>
    <ns0:row r="42" ht="15.75" customHeight="1">
      <ns0:c r="A42" s="228"/>
      <ns0:c r="B42" s="226"/>
      <ns0:c r="C42" s="226"/>
      <ns0:c r="D42" s="227"/>
      <ns0:c r="E42" s="226"/>
      <ns0:c r="F42" s="226"/>
      <ns0:c r="G42" s="83" t="str">
        <ns0:f>IF(COUNTA(A42:F42)=0,"",IF(NOT(ISNUMBER(Overview!$B$4)),"Set week on Overview",IF(OR(NOT(ISNUMBER(A42)),B42="",C42="",NOT(ISNUMBER(D42)),N(D42)&lt;0),"Complete expense",IF(OR(A42&lt;Overview!$B$4,A42&gt;=Overview!$B$4+7),"Outside selected week","Ready"))))</ns0:f>
      </ns0:c>
    </ns0:row>
    <ns0:row r="43" ht="15.75" customHeight="1">
      <ns0:c r="A43" s="228"/>
      <ns0:c r="B43" s="226"/>
      <ns0:c r="C43" s="226"/>
      <ns0:c r="D43" s="227"/>
      <ns0:c r="E43" s="226"/>
      <ns0:c r="F43" s="226"/>
      <ns0:c r="G43" s="83" t="str">
        <ns0:f>IF(COUNTA(A43:F43)=0,"",IF(NOT(ISNUMBER(Overview!$B$4)),"Set week on Overview",IF(OR(NOT(ISNUMBER(A43)),B43="",C43="",NOT(ISNUMBER(D43)),N(D43)&lt;0),"Complete expense",IF(OR(A43&lt;Overview!$B$4,A43&gt;=Overview!$B$4+7),"Outside selected week","Ready"))))</ns0:f>
      </ns0:c>
    </ns0:row>
    <ns0:row r="44" ht="15.75" customHeight="1">
      <ns0:c r="A44" s="228"/>
      <ns0:c r="B44" s="226"/>
      <ns0:c r="C44" s="226"/>
      <ns0:c r="D44" s="227"/>
      <ns0:c r="E44" s="226"/>
      <ns0:c r="F44" s="226"/>
      <ns0:c r="G44" s="83" t="str">
        <ns0:f>IF(COUNTA(A44:F44)=0,"",IF(NOT(ISNUMBER(Overview!$B$4)),"Set week on Overview",IF(OR(NOT(ISNUMBER(A44)),B44="",C44="",NOT(ISNUMBER(D44)),N(D44)&lt;0),"Complete expense",IF(OR(A44&lt;Overview!$B$4,A44&gt;=Overview!$B$4+7),"Outside selected week","Ready"))))</ns0:f>
      </ns0:c>
    </ns0:row>
    <ns0:row r="45" ht="15.75" customHeight="1">
      <ns0:c r="A45" s="228"/>
      <ns0:c r="B45" s="226"/>
      <ns0:c r="C45" s="226"/>
      <ns0:c r="D45" s="227"/>
      <ns0:c r="E45" s="226"/>
      <ns0:c r="F45" s="226"/>
      <ns0:c r="G45" s="83" t="str">
        <ns0:f>IF(COUNTA(A45:F45)=0,"",IF(NOT(ISNUMBER(Overview!$B$4)),"Set week on Overview",IF(OR(NOT(ISNUMBER(A45)),B45="",C45="",NOT(ISNUMBER(D45)),N(D45)&lt;0),"Complete expense",IF(OR(A45&lt;Overview!$B$4,A45&gt;=Overview!$B$4+7),"Outside selected week","Ready"))))</ns0:f>
      </ns0:c>
    </ns0:row>
    <ns0:row r="46" ht="15.75" customHeight="1">
      <ns0:c r="A46" s="228"/>
      <ns0:c r="B46" s="226"/>
      <ns0:c r="C46" s="226"/>
      <ns0:c r="D46" s="227"/>
      <ns0:c r="E46" s="226"/>
      <ns0:c r="F46" s="226"/>
      <ns0:c r="G46" s="83" t="str">
        <ns0:f>IF(COUNTA(A46:F46)=0,"",IF(NOT(ISNUMBER(Overview!$B$4)),"Set week on Overview",IF(OR(NOT(ISNUMBER(A46)),B46="",C46="",NOT(ISNUMBER(D46)),N(D46)&lt;0),"Complete expense",IF(OR(A46&lt;Overview!$B$4,A46&gt;=Overview!$B$4+7),"Outside selected week","Ready"))))</ns0:f>
      </ns0:c>
    </ns0:row>
    <ns0:row r="47" ht="15.75" customHeight="1">
      <ns0:c r="A47" s="228"/>
      <ns0:c r="B47" s="226"/>
      <ns0:c r="C47" s="226"/>
      <ns0:c r="D47" s="227"/>
      <ns0:c r="E47" s="226"/>
      <ns0:c r="F47" s="226"/>
      <ns0:c r="G47" s="83" t="str">
        <ns0:f>IF(COUNTA(A47:F47)=0,"",IF(NOT(ISNUMBER(Overview!$B$4)),"Set week on Overview",IF(OR(NOT(ISNUMBER(A47)),B47="",C47="",NOT(ISNUMBER(D47)),N(D47)&lt;0),"Complete expense",IF(OR(A47&lt;Overview!$B$4,A47&gt;=Overview!$B$4+7),"Outside selected week","Ready"))))</ns0:f>
      </ns0:c>
    </ns0:row>
    <ns0:row r="48" ht="15.75" customHeight="1">
      <ns0:c r="A48" s="228"/>
      <ns0:c r="B48" s="226"/>
      <ns0:c r="C48" s="226"/>
      <ns0:c r="D48" s="227"/>
      <ns0:c r="E48" s="226"/>
      <ns0:c r="F48" s="226"/>
      <ns0:c r="G48" s="83" t="str">
        <ns0:f>IF(COUNTA(A48:F48)=0,"",IF(NOT(ISNUMBER(Overview!$B$4)),"Set week on Overview",IF(OR(NOT(ISNUMBER(A48)),B48="",C48="",NOT(ISNUMBER(D48)),N(D48)&lt;0),"Complete expense",IF(OR(A48&lt;Overview!$B$4,A48&gt;=Overview!$B$4+7),"Outside selected week","Ready"))))</ns0:f>
      </ns0:c>
    </ns0:row>
    <ns0:row r="49" ht="15.75" customHeight="1">
      <ns0:c r="A49" s="228"/>
      <ns0:c r="B49" s="226"/>
      <ns0:c r="C49" s="226"/>
      <ns0:c r="D49" s="227"/>
      <ns0:c r="E49" s="226"/>
      <ns0:c r="F49" s="226"/>
      <ns0:c r="G49" s="83" t="str">
        <ns0:f>IF(COUNTA(A49:F49)=0,"",IF(NOT(ISNUMBER(Overview!$B$4)),"Set week on Overview",IF(OR(NOT(ISNUMBER(A49)),B49="",C49="",NOT(ISNUMBER(D49)),N(D49)&lt;0),"Complete expense",IF(OR(A49&lt;Overview!$B$4,A49&gt;=Overview!$B$4+7),"Outside selected week","Ready"))))</ns0:f>
      </ns0:c>
    </ns0:row>
    <ns0:row r="50" ht="15.75" customHeight="1">
      <ns0:c r="A50" s="228"/>
      <ns0:c r="B50" s="226"/>
      <ns0:c r="C50" s="226"/>
      <ns0:c r="D50" s="227"/>
      <ns0:c r="E50" s="226"/>
      <ns0:c r="F50" s="226"/>
      <ns0:c r="G50" s="83" t="str">
        <ns0:f>IF(COUNTA(A50:F50)=0,"",IF(NOT(ISNUMBER(Overview!$B$4)),"Set week on Overview",IF(OR(NOT(ISNUMBER(A50)),B50="",C50="",NOT(ISNUMBER(D50)),N(D50)&lt;0),"Complete expense",IF(OR(A50&lt;Overview!$B$4,A50&gt;=Overview!$B$4+7),"Outside selected week","Ready"))))</ns0:f>
      </ns0:c>
    </ns0:row>
    <ns0:row r="51" ht="15.75" customHeight="1">
      <ns0:c r="A51" s="228"/>
      <ns0:c r="B51" s="226"/>
      <ns0:c r="C51" s="226"/>
      <ns0:c r="D51" s="227"/>
      <ns0:c r="E51" s="226"/>
      <ns0:c r="F51" s="226"/>
      <ns0:c r="G51" s="83" t="str">
        <ns0:f>IF(COUNTA(A51:F51)=0,"",IF(NOT(ISNUMBER(Overview!$B$4)),"Set week on Overview",IF(OR(NOT(ISNUMBER(A51)),B51="",C51="",NOT(ISNUMBER(D51)),N(D51)&lt;0),"Complete expense",IF(OR(A51&lt;Overview!$B$4,A51&gt;=Overview!$B$4+7),"Outside selected week","Ready"))))</ns0:f>
      </ns0:c>
    </ns0:row>
    <ns0:row r="52" ht="15.75" customHeight="1">
      <ns0:c r="A52" s="228"/>
      <ns0:c r="B52" s="226"/>
      <ns0:c r="C52" s="226"/>
      <ns0:c r="D52" s="227"/>
      <ns0:c r="E52" s="226"/>
      <ns0:c r="F52" s="226"/>
      <ns0:c r="G52" s="83" t="str">
        <ns0:f>IF(COUNTA(A52:F52)=0,"",IF(NOT(ISNUMBER(Overview!$B$4)),"Set week on Overview",IF(OR(NOT(ISNUMBER(A52)),B52="",C52="",NOT(ISNUMBER(D52)),N(D52)&lt;0),"Complete expense",IF(OR(A52&lt;Overview!$B$4,A52&gt;=Overview!$B$4+7),"Outside selected week","Ready"))))</ns0:f>
      </ns0:c>
    </ns0:row>
    <ns0:row r="53" ht="15.75" customHeight="1">
      <ns0:c r="A53" s="228"/>
      <ns0:c r="B53" s="226"/>
      <ns0:c r="C53" s="226"/>
      <ns0:c r="D53" s="227"/>
      <ns0:c r="E53" s="226"/>
      <ns0:c r="F53" s="226"/>
      <ns0:c r="G53" s="83" t="str">
        <ns0:f>IF(COUNTA(A53:F53)=0,"",IF(NOT(ISNUMBER(Overview!$B$4)),"Set week on Overview",IF(OR(NOT(ISNUMBER(A53)),B53="",C53="",NOT(ISNUMBER(D53)),N(D53)&lt;0),"Complete expense",IF(OR(A53&lt;Overview!$B$4,A53&gt;=Overview!$B$4+7),"Outside selected week","Ready"))))</ns0:f>
      </ns0:c>
    </ns0:row>
    <ns0:row r="54" ht="15.75" customHeight="1">
      <ns0:c r="A54" s="228"/>
      <ns0:c r="B54" s="226"/>
      <ns0:c r="C54" s="226"/>
      <ns0:c r="D54" s="227"/>
      <ns0:c r="E54" s="226"/>
      <ns0:c r="F54" s="226"/>
      <ns0:c r="G54" s="83" t="str">
        <ns0:f>IF(COUNTA(A54:F54)=0,"",IF(NOT(ISNUMBER(Overview!$B$4)),"Set week on Overview",IF(OR(NOT(ISNUMBER(A54)),B54="",C54="",NOT(ISNUMBER(D54)),N(D54)&lt;0),"Complete expense",IF(OR(A54&lt;Overview!$B$4,A54&gt;=Overview!$B$4+7),"Outside selected week","Ready"))))</ns0:f>
      </ns0:c>
    </ns0:row>
    <ns0:row r="55" ht="15.75" customHeight="1">
      <ns0:c r="A55" s="228"/>
      <ns0:c r="B55" s="226"/>
      <ns0:c r="C55" s="226"/>
      <ns0:c r="D55" s="227"/>
      <ns0:c r="E55" s="226"/>
      <ns0:c r="F55" s="226"/>
      <ns0:c r="G55" s="83" t="str">
        <ns0:f>IF(COUNTA(A55:F55)=0,"",IF(NOT(ISNUMBER(Overview!$B$4)),"Set week on Overview",IF(OR(NOT(ISNUMBER(A55)),B55="",C55="",NOT(ISNUMBER(D55)),N(D55)&lt;0),"Complete expense",IF(OR(A55&lt;Overview!$B$4,A55&gt;=Overview!$B$4+7),"Outside selected week","Ready"))))</ns0:f>
      </ns0:c>
    </ns0:row>
    <ns0:row r="56" ht="15.75" customHeight="1">
      <ns0:c r="A56" s="228"/>
      <ns0:c r="B56" s="226"/>
      <ns0:c r="C56" s="226"/>
      <ns0:c r="D56" s="227"/>
      <ns0:c r="E56" s="226"/>
      <ns0:c r="F56" s="226"/>
      <ns0:c r="G56" s="83" t="str">
        <ns0:f>IF(COUNTA(A56:F56)=0,"",IF(NOT(ISNUMBER(Overview!$B$4)),"Set week on Overview",IF(OR(NOT(ISNUMBER(A56)),B56="",C56="",NOT(ISNUMBER(D56)),N(D56)&lt;0),"Complete expense",IF(OR(A56&lt;Overview!$B$4,A56&gt;=Overview!$B$4+7),"Outside selected week","Ready"))))</ns0:f>
      </ns0:c>
    </ns0:row>
    <ns0:row r="57" ht="15.75" customHeight="1">
      <ns0:c r="A57" s="228"/>
      <ns0:c r="B57" s="226"/>
      <ns0:c r="C57" s="226"/>
      <ns0:c r="D57" s="227"/>
      <ns0:c r="E57" s="226"/>
      <ns0:c r="F57" s="226"/>
      <ns0:c r="G57" s="83" t="str">
        <ns0:f>IF(COUNTA(A57:F57)=0,"",IF(NOT(ISNUMBER(Overview!$B$4)),"Set week on Overview",IF(OR(NOT(ISNUMBER(A57)),B57="",C57="",NOT(ISNUMBER(D57)),N(D57)&lt;0),"Complete expense",IF(OR(A57&lt;Overview!$B$4,A57&gt;=Overview!$B$4+7),"Outside selected week","Ready"))))</ns0:f>
      </ns0:c>
    </ns0:row>
    <ns0:row r="58" ht="15.75" customHeight="1">
      <ns0:c r="A58" s="228"/>
      <ns0:c r="B58" s="226"/>
      <ns0:c r="C58" s="226"/>
      <ns0:c r="D58" s="227"/>
      <ns0:c r="E58" s="226"/>
      <ns0:c r="F58" s="226"/>
      <ns0:c r="G58" s="83" t="str">
        <ns0:f>IF(COUNTA(A58:F58)=0,"",IF(NOT(ISNUMBER(Overview!$B$4)),"Set week on Overview",IF(OR(NOT(ISNUMBER(A58)),B58="",C58="",NOT(ISNUMBER(D58)),N(D58)&lt;0),"Complete expense",IF(OR(A58&lt;Overview!$B$4,A58&gt;=Overview!$B$4+7),"Outside selected week","Ready"))))</ns0:f>
      </ns0:c>
    </ns0:row>
    <ns0:row r="59" ht="15.75" customHeight="1">
      <ns0:c r="A59" s="228"/>
      <ns0:c r="B59" s="226"/>
      <ns0:c r="C59" s="226"/>
      <ns0:c r="D59" s="227"/>
      <ns0:c r="E59" s="226"/>
      <ns0:c r="F59" s="226"/>
      <ns0:c r="G59" s="83" t="str">
        <ns0:f>IF(COUNTA(A59:F59)=0,"",IF(NOT(ISNUMBER(Overview!$B$4)),"Set week on Overview",IF(OR(NOT(ISNUMBER(A59)),B59="",C59="",NOT(ISNUMBER(D59)),N(D59)&lt;0),"Complete expense",IF(OR(A59&lt;Overview!$B$4,A59&gt;=Overview!$B$4+7),"Outside selected week","Ready"))))</ns0:f>
      </ns0:c>
    </ns0:row>
    <ns0:row r="60" ht="15.75" customHeight="1">
      <ns0:c r="A60" s="228"/>
      <ns0:c r="B60" s="226"/>
      <ns0:c r="C60" s="226"/>
      <ns0:c r="D60" s="227"/>
      <ns0:c r="E60" s="226"/>
      <ns0:c r="F60" s="226"/>
      <ns0:c r="G60" s="83" t="str">
        <ns0:f>IF(COUNTA(A60:F60)=0,"",IF(NOT(ISNUMBER(Overview!$B$4)),"Set week on Overview",IF(OR(NOT(ISNUMBER(A60)),B60="",C60="",NOT(ISNUMBER(D60)),N(D60)&lt;0),"Complete expense",IF(OR(A60&lt;Overview!$B$4,A60&gt;=Overview!$B$4+7),"Outside selected week","Ready"))))</ns0:f>
      </ns0:c>
    </ns0:row>
    <ns0:row r="61" ht="15.75" customHeight="1">
      <ns0:c r="A61" s="228"/>
      <ns0:c r="B61" s="226"/>
      <ns0:c r="C61" s="226"/>
      <ns0:c r="D61" s="227"/>
      <ns0:c r="E61" s="226"/>
      <ns0:c r="F61" s="226"/>
      <ns0:c r="G61" s="83" t="str">
        <ns0:f>IF(COUNTA(A61:F61)=0,"",IF(NOT(ISNUMBER(Overview!$B$4)),"Set week on Overview",IF(OR(NOT(ISNUMBER(A61)),B61="",C61="",NOT(ISNUMBER(D61)),N(D61)&lt;0),"Complete expense",IF(OR(A61&lt;Overview!$B$4,A61&gt;=Overview!$B$4+7),"Outside selected week","Ready"))))</ns0:f>
      </ns0:c>
    </ns0:row>
    <ns0:row r="62" ht="15.75" customHeight="1">
      <ns0:c r="A62" s="228"/>
      <ns0:c r="B62" s="226"/>
      <ns0:c r="C62" s="226"/>
      <ns0:c r="D62" s="227"/>
      <ns0:c r="E62" s="226"/>
      <ns0:c r="F62" s="226"/>
      <ns0:c r="G62" s="83" t="str">
        <ns0:f>IF(COUNTA(A62:F62)=0,"",IF(NOT(ISNUMBER(Overview!$B$4)),"Set week on Overview",IF(OR(NOT(ISNUMBER(A62)),B62="",C62="",NOT(ISNUMBER(D62)),N(D62)&lt;0),"Complete expense",IF(OR(A62&lt;Overview!$B$4,A62&gt;=Overview!$B$4+7),"Outside selected week","Ready"))))</ns0:f>
      </ns0:c>
    </ns0:row>
    <ns0:row r="63" ht="15.75" customHeight="1">
      <ns0:c r="A63" s="228"/>
      <ns0:c r="B63" s="226"/>
      <ns0:c r="C63" s="226"/>
      <ns0:c r="D63" s="227"/>
      <ns0:c r="E63" s="226"/>
      <ns0:c r="F63" s="226"/>
      <ns0:c r="G63" s="83" t="str">
        <ns0:f>IF(COUNTA(A63:F63)=0,"",IF(NOT(ISNUMBER(Overview!$B$4)),"Set week on Overview",IF(OR(NOT(ISNUMBER(A63)),B63="",C63="",NOT(ISNUMBER(D63)),N(D63)&lt;0),"Complete expense",IF(OR(A63&lt;Overview!$B$4,A63&gt;=Overview!$B$4+7),"Outside selected week","Ready"))))</ns0:f>
      </ns0:c>
    </ns0:row>
    <ns0:row r="64" ht="15.75" customHeight="1">
      <ns0:c r="A64" s="228"/>
      <ns0:c r="B64" s="226"/>
      <ns0:c r="C64" s="226"/>
      <ns0:c r="D64" s="227"/>
      <ns0:c r="E64" s="226"/>
      <ns0:c r="F64" s="226"/>
      <ns0:c r="G64" s="83" t="str">
        <ns0:f>IF(COUNTA(A64:F64)=0,"",IF(NOT(ISNUMBER(Overview!$B$4)),"Set week on Overview",IF(OR(NOT(ISNUMBER(A64)),B64="",C64="",NOT(ISNUMBER(D64)),N(D64)&lt;0),"Complete expense",IF(OR(A64&lt;Overview!$B$4,A64&gt;=Overview!$B$4+7),"Outside selected week","Ready"))))</ns0:f>
      </ns0:c>
    </ns0:row>
    <ns0:row r="65" ht="15.75" customHeight="1">
      <ns0:c r="A65" s="228"/>
      <ns0:c r="B65" s="226"/>
      <ns0:c r="C65" s="226"/>
      <ns0:c r="D65" s="227"/>
      <ns0:c r="E65" s="226"/>
      <ns0:c r="F65" s="226"/>
      <ns0:c r="G65" s="83" t="str">
        <ns0:f>IF(COUNTA(A65:F65)=0,"",IF(NOT(ISNUMBER(Overview!$B$4)),"Set week on Overview",IF(OR(NOT(ISNUMBER(A65)),B65="",C65="",NOT(ISNUMBER(D65)),N(D65)&lt;0),"Complete expense",IF(OR(A65&lt;Overview!$B$4,A65&gt;=Overview!$B$4+7),"Outside selected week","Ready"))))</ns0:f>
      </ns0:c>
    </ns0:row>
    <ns0:row r="66" ht="15.75" customHeight="1">
      <ns0:c r="A66" s="228"/>
      <ns0:c r="B66" s="226"/>
      <ns0:c r="C66" s="226"/>
      <ns0:c r="D66" s="227"/>
      <ns0:c r="E66" s="226"/>
      <ns0:c r="F66" s="226"/>
      <ns0:c r="G66" s="83" t="str">
        <ns0:f>IF(COUNTA(A66:F66)=0,"",IF(NOT(ISNUMBER(Overview!$B$4)),"Set week on Overview",IF(OR(NOT(ISNUMBER(A66)),B66="",C66="",NOT(ISNUMBER(D66)),N(D66)&lt;0),"Complete expense",IF(OR(A66&lt;Overview!$B$4,A66&gt;=Overview!$B$4+7),"Outside selected week","Ready"))))</ns0:f>
      </ns0:c>
    </ns0:row>
    <ns0:row r="67" ht="15.75" customHeight="1">
      <ns0:c r="A67" s="228"/>
      <ns0:c r="B67" s="226"/>
      <ns0:c r="C67" s="226"/>
      <ns0:c r="D67" s="227"/>
      <ns0:c r="E67" s="226"/>
      <ns0:c r="F67" s="226"/>
      <ns0:c r="G67" s="83" t="str">
        <ns0:f>IF(COUNTA(A67:F67)=0,"",IF(NOT(ISNUMBER(Overview!$B$4)),"Set week on Overview",IF(OR(NOT(ISNUMBER(A67)),B67="",C67="",NOT(ISNUMBER(D67)),N(D67)&lt;0),"Complete expense",IF(OR(A67&lt;Overview!$B$4,A67&gt;=Overview!$B$4+7),"Outside selected week","Ready"))))</ns0:f>
      </ns0:c>
    </ns0:row>
    <ns0:row r="68" ht="15.75" customHeight="1">
      <ns0:c r="A68" s="228"/>
      <ns0:c r="B68" s="226"/>
      <ns0:c r="C68" s="226"/>
      <ns0:c r="D68" s="227"/>
      <ns0:c r="E68" s="226"/>
      <ns0:c r="F68" s="226"/>
      <ns0:c r="G68" s="83" t="str">
        <ns0:f>IF(COUNTA(A68:F68)=0,"",IF(NOT(ISNUMBER(Overview!$B$4)),"Set week on Overview",IF(OR(NOT(ISNUMBER(A68)),B68="",C68="",NOT(ISNUMBER(D68)),N(D68)&lt;0),"Complete expense",IF(OR(A68&lt;Overview!$B$4,A68&gt;=Overview!$B$4+7),"Outside selected week","Ready"))))</ns0:f>
      </ns0:c>
    </ns0:row>
    <ns0:row r="69" ht="15.75" customHeight="1">
      <ns0:c r="A69" s="228"/>
      <ns0:c r="B69" s="226"/>
      <ns0:c r="C69" s="226"/>
      <ns0:c r="D69" s="227"/>
      <ns0:c r="E69" s="226"/>
      <ns0:c r="F69" s="226"/>
      <ns0:c r="G69" s="83" t="str">
        <ns0:f>IF(COUNTA(A69:F69)=0,"",IF(NOT(ISNUMBER(Overview!$B$4)),"Set week on Overview",IF(OR(NOT(ISNUMBER(A69)),B69="",C69="",NOT(ISNUMBER(D69)),N(D69)&lt;0),"Complete expense",IF(OR(A69&lt;Overview!$B$4,A69&gt;=Overview!$B$4+7),"Outside selected week","Ready"))))</ns0:f>
      </ns0:c>
    </ns0:row>
    <ns0:row r="70" ht="15.75" customHeight="1">
      <ns0:c r="A70" s="228"/>
      <ns0:c r="B70" s="226"/>
      <ns0:c r="C70" s="226"/>
      <ns0:c r="D70" s="227"/>
      <ns0:c r="E70" s="226"/>
      <ns0:c r="F70" s="226"/>
      <ns0:c r="G70" s="83" t="str">
        <ns0:f>IF(COUNTA(A70:F70)=0,"",IF(NOT(ISNUMBER(Overview!$B$4)),"Set week on Overview",IF(OR(NOT(ISNUMBER(A70)),B70="",C70="",NOT(ISNUMBER(D70)),N(D70)&lt;0),"Complete expense",IF(OR(A70&lt;Overview!$B$4,A70&gt;=Overview!$B$4+7),"Outside selected week","Ready"))))</ns0:f>
      </ns0:c>
    </ns0:row>
    <ns0:row r="71" ht="15.75" customHeight="1">
      <ns0:c r="A71" s="228"/>
      <ns0:c r="B71" s="226"/>
      <ns0:c r="C71" s="226"/>
      <ns0:c r="D71" s="227"/>
      <ns0:c r="E71" s="226"/>
      <ns0:c r="F71" s="226"/>
      <ns0:c r="G71" s="83" t="str">
        <ns0:f>IF(COUNTA(A71:F71)=0,"",IF(NOT(ISNUMBER(Overview!$B$4)),"Set week on Overview",IF(OR(NOT(ISNUMBER(A71)),B71="",C71="",NOT(ISNUMBER(D71)),N(D71)&lt;0),"Complete expense",IF(OR(A71&lt;Overview!$B$4,A71&gt;=Overview!$B$4+7),"Outside selected week","Ready"))))</ns0:f>
      </ns0:c>
    </ns0:row>
    <ns0:row r="72" ht="15.75" customHeight="1">
      <ns0:c r="A72" s="228"/>
      <ns0:c r="B72" s="226"/>
      <ns0:c r="C72" s="226"/>
      <ns0:c r="D72" s="227"/>
      <ns0:c r="E72" s="226"/>
      <ns0:c r="F72" s="226"/>
      <ns0:c r="G72" s="83" t="str">
        <ns0:f>IF(COUNTA(A72:F72)=0,"",IF(NOT(ISNUMBER(Overview!$B$4)),"Set week on Overview",IF(OR(NOT(ISNUMBER(A72)),B72="",C72="",NOT(ISNUMBER(D72)),N(D72)&lt;0),"Complete expense",IF(OR(A72&lt;Overview!$B$4,A72&gt;=Overview!$B$4+7),"Outside selected week","Ready"))))</ns0:f>
      </ns0:c>
    </ns0:row>
    <ns0:row r="73" ht="15.75" customHeight="1">
      <ns0:c r="A73" s="228"/>
      <ns0:c r="B73" s="226"/>
      <ns0:c r="C73" s="226"/>
      <ns0:c r="D73" s="227"/>
      <ns0:c r="E73" s="226"/>
      <ns0:c r="F73" s="226"/>
      <ns0:c r="G73" s="83" t="str">
        <ns0:f>IF(COUNTA(A73:F73)=0,"",IF(NOT(ISNUMBER(Overview!$B$4)),"Set week on Overview",IF(OR(NOT(ISNUMBER(A73)),B73="",C73="",NOT(ISNUMBER(D73)),N(D73)&lt;0),"Complete expense",IF(OR(A73&lt;Overview!$B$4,A73&gt;=Overview!$B$4+7),"Outside selected week","Ready"))))</ns0:f>
      </ns0:c>
    </ns0:row>
    <ns0:row r="74" ht="15.75" customHeight="1">
      <ns0:c r="A74" s="228"/>
      <ns0:c r="B74" s="226"/>
      <ns0:c r="C74" s="226"/>
      <ns0:c r="D74" s="227"/>
      <ns0:c r="E74" s="226"/>
      <ns0:c r="F74" s="226"/>
      <ns0:c r="G74" s="83" t="str">
        <ns0:f>IF(COUNTA(A74:F74)=0,"",IF(NOT(ISNUMBER(Overview!$B$4)),"Set week on Overview",IF(OR(NOT(ISNUMBER(A74)),B74="",C74="",NOT(ISNUMBER(D74)),N(D74)&lt;0),"Complete expense",IF(OR(A74&lt;Overview!$B$4,A74&gt;=Overview!$B$4+7),"Outside selected week","Ready"))))</ns0:f>
      </ns0:c>
    </ns0:row>
    <ns0:row r="75" ht="15.75" customHeight="1">
      <ns0:c r="A75" s="228"/>
      <ns0:c r="B75" s="226"/>
      <ns0:c r="C75" s="226"/>
      <ns0:c r="D75" s="227"/>
      <ns0:c r="E75" s="226"/>
      <ns0:c r="F75" s="226"/>
      <ns0:c r="G75" s="83" t="str">
        <ns0:f>IF(COUNTA(A75:F75)=0,"",IF(NOT(ISNUMBER(Overview!$B$4)),"Set week on Overview",IF(OR(NOT(ISNUMBER(A75)),B75="",C75="",NOT(ISNUMBER(D75)),N(D75)&lt;0),"Complete expense",IF(OR(A75&lt;Overview!$B$4,A75&gt;=Overview!$B$4+7),"Outside selected week","Ready"))))</ns0:f>
      </ns0:c>
    </ns0:row>
    <ns0:row r="76" ht="15.75" customHeight="1">
      <ns0:c r="A76" s="228"/>
      <ns0:c r="B76" s="226"/>
      <ns0:c r="C76" s="226"/>
      <ns0:c r="D76" s="227"/>
      <ns0:c r="E76" s="226"/>
      <ns0:c r="F76" s="226"/>
      <ns0:c r="G76" s="83" t="str">
        <ns0:f>IF(COUNTA(A76:F76)=0,"",IF(NOT(ISNUMBER(Overview!$B$4)),"Set week on Overview",IF(OR(NOT(ISNUMBER(A76)),B76="",C76="",NOT(ISNUMBER(D76)),N(D76)&lt;0),"Complete expense",IF(OR(A76&lt;Overview!$B$4,A76&gt;=Overview!$B$4+7),"Outside selected week","Ready"))))</ns0:f>
      </ns0:c>
    </ns0:row>
    <ns0:row r="77" ht="15.75" customHeight="1">
      <ns0:c r="A77" s="228"/>
      <ns0:c r="B77" s="226"/>
      <ns0:c r="C77" s="226"/>
      <ns0:c r="D77" s="227"/>
      <ns0:c r="E77" s="226"/>
      <ns0:c r="F77" s="226"/>
      <ns0:c r="G77" s="83" t="str">
        <ns0:f>IF(COUNTA(A77:F77)=0,"",IF(NOT(ISNUMBER(Overview!$B$4)),"Set week on Overview",IF(OR(NOT(ISNUMBER(A77)),B77="",C77="",NOT(ISNUMBER(D77)),N(D77)&lt;0),"Complete expense",IF(OR(A77&lt;Overview!$B$4,A77&gt;=Overview!$B$4+7),"Outside selected week","Ready"))))</ns0:f>
      </ns0:c>
    </ns0:row>
    <ns0:row r="78" ht="15.75" customHeight="1">
      <ns0:c r="A78" s="228"/>
      <ns0:c r="B78" s="226"/>
      <ns0:c r="C78" s="226"/>
      <ns0:c r="D78" s="227"/>
      <ns0:c r="E78" s="226"/>
      <ns0:c r="F78" s="226"/>
      <ns0:c r="G78" s="83" t="str">
        <ns0:f>IF(COUNTA(A78:F78)=0,"",IF(NOT(ISNUMBER(Overview!$B$4)),"Set week on Overview",IF(OR(NOT(ISNUMBER(A78)),B78="",C78="",NOT(ISNUMBER(D78)),N(D78)&lt;0),"Complete expense",IF(OR(A78&lt;Overview!$B$4,A78&gt;=Overview!$B$4+7),"Outside selected week","Ready"))))</ns0:f>
      </ns0:c>
    </ns0:row>
    <ns0:row r="79" ht="15.75" customHeight="1">
      <ns0:c r="A79" s="228"/>
      <ns0:c r="B79" s="226"/>
      <ns0:c r="C79" s="226"/>
      <ns0:c r="D79" s="227"/>
      <ns0:c r="E79" s="226"/>
      <ns0:c r="F79" s="226"/>
      <ns0:c r="G79" s="83" t="str">
        <ns0:f>IF(COUNTA(A79:F79)=0,"",IF(NOT(ISNUMBER(Overview!$B$4)),"Set week on Overview",IF(OR(NOT(ISNUMBER(A79)),B79="",C79="",NOT(ISNUMBER(D79)),N(D79)&lt;0),"Complete expense",IF(OR(A79&lt;Overview!$B$4,A79&gt;=Overview!$B$4+7),"Outside selected week","Ready"))))</ns0:f>
      </ns0:c>
    </ns0:row>
    <ns0:row r="80" ht="15.75" customHeight="1">
      <ns0:c r="A80" s="228"/>
      <ns0:c r="B80" s="226"/>
      <ns0:c r="C80" s="226"/>
      <ns0:c r="D80" s="227"/>
      <ns0:c r="E80" s="226"/>
      <ns0:c r="F80" s="226"/>
      <ns0:c r="G80" s="83" t="str">
        <ns0:f>IF(COUNTA(A80:F80)=0,"",IF(NOT(ISNUMBER(Overview!$B$4)),"Set week on Overview",IF(OR(NOT(ISNUMBER(A80)),B80="",C80="",NOT(ISNUMBER(D80)),N(D80)&lt;0),"Complete expense",IF(OR(A80&lt;Overview!$B$4,A80&gt;=Overview!$B$4+7),"Outside selected week","Ready"))))</ns0:f>
      </ns0:c>
    </ns0:row>
    <ns0:row r="81" ht="15.75" customHeight="1">
      <ns0:c r="A81" s="228"/>
      <ns0:c r="B81" s="226"/>
      <ns0:c r="C81" s="226"/>
      <ns0:c r="D81" s="227"/>
      <ns0:c r="E81" s="226"/>
      <ns0:c r="F81" s="226"/>
      <ns0:c r="G81" s="83" t="str">
        <ns0:f>IF(COUNTA(A81:F81)=0,"",IF(NOT(ISNUMBER(Overview!$B$4)),"Set week on Overview",IF(OR(NOT(ISNUMBER(A81)),B81="",C81="",NOT(ISNUMBER(D81)),N(D81)&lt;0),"Complete expense",IF(OR(A81&lt;Overview!$B$4,A81&gt;=Overview!$B$4+7),"Outside selected week","Ready"))))</ns0:f>
      </ns0:c>
    </ns0:row>
    <ns0:row r="82" ht="15.75" customHeight="1">
      <ns0:c r="A82" s="228"/>
      <ns0:c r="B82" s="226"/>
      <ns0:c r="C82" s="226"/>
      <ns0:c r="D82" s="227"/>
      <ns0:c r="E82" s="226"/>
      <ns0:c r="F82" s="226"/>
      <ns0:c r="G82" s="83" t="str">
        <ns0:f>IF(COUNTA(A82:F82)=0,"",IF(NOT(ISNUMBER(Overview!$B$4)),"Set week on Overview",IF(OR(NOT(ISNUMBER(A82)),B82="",C82="",NOT(ISNUMBER(D82)),N(D82)&lt;0),"Complete expense",IF(OR(A82&lt;Overview!$B$4,A82&gt;=Overview!$B$4+7),"Outside selected week","Ready"))))</ns0:f>
      </ns0:c>
    </ns0:row>
    <ns0:row r="83" ht="15.75" customHeight="1">
      <ns0:c r="A83" s="228"/>
      <ns0:c r="B83" s="226"/>
      <ns0:c r="C83" s="226"/>
      <ns0:c r="D83" s="227"/>
      <ns0:c r="E83" s="226"/>
      <ns0:c r="F83" s="226"/>
      <ns0:c r="G83" s="83" t="str">
        <ns0:f>IF(COUNTA(A83:F83)=0,"",IF(NOT(ISNUMBER(Overview!$B$4)),"Set week on Overview",IF(OR(NOT(ISNUMBER(A83)),B83="",C83="",NOT(ISNUMBER(D83)),N(D83)&lt;0),"Complete expense",IF(OR(A83&lt;Overview!$B$4,A83&gt;=Overview!$B$4+7),"Outside selected week","Ready"))))</ns0:f>
      </ns0:c>
    </ns0:row>
    <ns0:row r="84" ht="15.75" customHeight="1">
      <ns0:c r="A84" s="228"/>
      <ns0:c r="B84" s="226"/>
      <ns0:c r="C84" s="226"/>
      <ns0:c r="D84" s="227"/>
      <ns0:c r="E84" s="226"/>
      <ns0:c r="F84" s="226"/>
      <ns0:c r="G84" s="83" t="str">
        <ns0:f>IF(COUNTA(A84:F84)=0,"",IF(NOT(ISNUMBER(Overview!$B$4)),"Set week on Overview",IF(OR(NOT(ISNUMBER(A84)),B84="",C84="",NOT(ISNUMBER(D84)),N(D84)&lt;0),"Complete expense",IF(OR(A84&lt;Overview!$B$4,A84&gt;=Overview!$B$4+7),"Outside selected week","Ready"))))</ns0:f>
      </ns0:c>
    </ns0:row>
    <ns0:row r="85" ht="15.75" customHeight="1">
      <ns0:c r="A85" s="228"/>
      <ns0:c r="B85" s="226"/>
      <ns0:c r="C85" s="226"/>
      <ns0:c r="D85" s="227"/>
      <ns0:c r="E85" s="226"/>
      <ns0:c r="F85" s="226"/>
      <ns0:c r="G85" s="83" t="str">
        <ns0:f>IF(COUNTA(A85:F85)=0,"",IF(NOT(ISNUMBER(Overview!$B$4)),"Set week on Overview",IF(OR(NOT(ISNUMBER(A85)),B85="",C85="",NOT(ISNUMBER(D85)),N(D85)&lt;0),"Complete expense",IF(OR(A85&lt;Overview!$B$4,A85&gt;=Overview!$B$4+7),"Outside selected week","Ready"))))</ns0:f>
      </ns0:c>
    </ns0:row>
    <ns0:row r="86" ht="15.75" customHeight="1">
      <ns0:c r="A86" s="228"/>
      <ns0:c r="B86" s="226"/>
      <ns0:c r="C86" s="226"/>
      <ns0:c r="D86" s="227"/>
      <ns0:c r="E86" s="226"/>
      <ns0:c r="F86" s="226"/>
      <ns0:c r="G86" s="83" t="str">
        <ns0:f>IF(COUNTA(A86:F86)=0,"",IF(NOT(ISNUMBER(Overview!$B$4)),"Set week on Overview",IF(OR(NOT(ISNUMBER(A86)),B86="",C86="",NOT(ISNUMBER(D86)),N(D86)&lt;0),"Complete expense",IF(OR(A86&lt;Overview!$B$4,A86&gt;=Overview!$B$4+7),"Outside selected week","Ready"))))</ns0:f>
      </ns0:c>
    </ns0:row>
    <ns0:row r="87" ht="15.75" customHeight="1">
      <ns0:c r="A87" s="228"/>
      <ns0:c r="B87" s="226"/>
      <ns0:c r="C87" s="226"/>
      <ns0:c r="D87" s="227"/>
      <ns0:c r="E87" s="226"/>
      <ns0:c r="F87" s="226"/>
      <ns0:c r="G87" s="83" t="str">
        <ns0:f>IF(COUNTA(A87:F87)=0,"",IF(NOT(ISNUMBER(Overview!$B$4)),"Set week on Overview",IF(OR(NOT(ISNUMBER(A87)),B87="",C87="",NOT(ISNUMBER(D87)),N(D87)&lt;0),"Complete expense",IF(OR(A87&lt;Overview!$B$4,A87&gt;=Overview!$B$4+7),"Outside selected week","Ready"))))</ns0:f>
      </ns0:c>
    </ns0:row>
    <ns0:row r="88" ht="15.75" customHeight="1">
      <ns0:c r="A88" s="228"/>
      <ns0:c r="B88" s="226"/>
      <ns0:c r="C88" s="226"/>
      <ns0:c r="D88" s="227"/>
      <ns0:c r="E88" s="226"/>
      <ns0:c r="F88" s="226"/>
      <ns0:c r="G88" s="83" t="str">
        <ns0:f>IF(COUNTA(A88:F88)=0,"",IF(NOT(ISNUMBER(Overview!$B$4)),"Set week on Overview",IF(OR(NOT(ISNUMBER(A88)),B88="",C88="",NOT(ISNUMBER(D88)),N(D88)&lt;0),"Complete expense",IF(OR(A88&lt;Overview!$B$4,A88&gt;=Overview!$B$4+7),"Outside selected week","Ready"))))</ns0:f>
      </ns0:c>
    </ns0:row>
    <ns0:row r="89" ht="15.75" customHeight="1">
      <ns0:c r="A89" s="228"/>
      <ns0:c r="B89" s="226"/>
      <ns0:c r="C89" s="226"/>
      <ns0:c r="D89" s="227"/>
      <ns0:c r="E89" s="226"/>
      <ns0:c r="F89" s="226"/>
      <ns0:c r="G89" s="83" t="str">
        <ns0:f>IF(COUNTA(A89:F89)=0,"",IF(NOT(ISNUMBER(Overview!$B$4)),"Set week on Overview",IF(OR(NOT(ISNUMBER(A89)),B89="",C89="",NOT(ISNUMBER(D89)),N(D89)&lt;0),"Complete expense",IF(OR(A89&lt;Overview!$B$4,A89&gt;=Overview!$B$4+7),"Outside selected week","Ready"))))</ns0:f>
      </ns0:c>
    </ns0:row>
    <ns0:row r="90" ht="15.75" customHeight="1">
      <ns0:c r="A90" s="228"/>
      <ns0:c r="B90" s="226"/>
      <ns0:c r="C90" s="226"/>
      <ns0:c r="D90" s="227"/>
      <ns0:c r="E90" s="226"/>
      <ns0:c r="F90" s="226"/>
      <ns0:c r="G90" s="83" t="str">
        <ns0:f>IF(COUNTA(A90:F90)=0,"",IF(NOT(ISNUMBER(Overview!$B$4)),"Set week on Overview",IF(OR(NOT(ISNUMBER(A90)),B90="",C90="",NOT(ISNUMBER(D90)),N(D90)&lt;0),"Complete expense",IF(OR(A90&lt;Overview!$B$4,A90&gt;=Overview!$B$4+7),"Outside selected week","Ready"))))</ns0:f>
      </ns0:c>
    </ns0:row>
    <ns0:row r="91" ht="15.75" customHeight="1">
      <ns0:c r="A91" s="228"/>
      <ns0:c r="B91" s="226"/>
      <ns0:c r="C91" s="226"/>
      <ns0:c r="D91" s="227"/>
      <ns0:c r="E91" s="226"/>
      <ns0:c r="F91" s="226"/>
      <ns0:c r="G91" s="83" t="str">
        <ns0:f>IF(COUNTA(A91:F91)=0,"",IF(NOT(ISNUMBER(Overview!$B$4)),"Set week on Overview",IF(OR(NOT(ISNUMBER(A91)),B91="",C91="",NOT(ISNUMBER(D91)),N(D91)&lt;0),"Complete expense",IF(OR(A91&lt;Overview!$B$4,A91&gt;=Overview!$B$4+7),"Outside selected week","Ready"))))</ns0:f>
      </ns0:c>
    </ns0:row>
    <ns0:row r="92" ht="15.75" customHeight="1">
      <ns0:c r="A92" s="228"/>
      <ns0:c r="B92" s="226"/>
      <ns0:c r="C92" s="226"/>
      <ns0:c r="D92" s="227"/>
      <ns0:c r="E92" s="226"/>
      <ns0:c r="F92" s="226"/>
      <ns0:c r="G92" s="83" t="str">
        <ns0:f>IF(COUNTA(A92:F92)=0,"",IF(NOT(ISNUMBER(Overview!$B$4)),"Set week on Overview",IF(OR(NOT(ISNUMBER(A92)),B92="",C92="",NOT(ISNUMBER(D92)),N(D92)&lt;0),"Complete expense",IF(OR(A92&lt;Overview!$B$4,A92&gt;=Overview!$B$4+7),"Outside selected week","Ready"))))</ns0:f>
      </ns0:c>
    </ns0:row>
    <ns0:row r="93" ht="15.75" customHeight="1">
      <ns0:c r="A93" s="228"/>
      <ns0:c r="B93" s="226"/>
      <ns0:c r="C93" s="226"/>
      <ns0:c r="D93" s="227"/>
      <ns0:c r="E93" s="226"/>
      <ns0:c r="F93" s="226"/>
      <ns0:c r="G93" s="83" t="str">
        <ns0:f>IF(COUNTA(A93:F93)=0,"",IF(NOT(ISNUMBER(Overview!$B$4)),"Set week on Overview",IF(OR(NOT(ISNUMBER(A93)),B93="",C93="",NOT(ISNUMBER(D93)),N(D93)&lt;0),"Complete expense",IF(OR(A93&lt;Overview!$B$4,A93&gt;=Overview!$B$4+7),"Outside selected week","Ready"))))</ns0:f>
      </ns0:c>
    </ns0:row>
    <ns0:row r="94" ht="15.75" customHeight="1">
      <ns0:c r="A94" s="228"/>
      <ns0:c r="B94" s="226"/>
      <ns0:c r="C94" s="226"/>
      <ns0:c r="D94" s="227"/>
      <ns0:c r="E94" s="226"/>
      <ns0:c r="F94" s="226"/>
      <ns0:c r="G94" s="83" t="str">
        <ns0:f>IF(COUNTA(A94:F94)=0,"",IF(NOT(ISNUMBER(Overview!$B$4)),"Set week on Overview",IF(OR(NOT(ISNUMBER(A94)),B94="",C94="",NOT(ISNUMBER(D94)),N(D94)&lt;0),"Complete expense",IF(OR(A94&lt;Overview!$B$4,A94&gt;=Overview!$B$4+7),"Outside selected week","Ready"))))</ns0:f>
      </ns0:c>
    </ns0:row>
    <ns0:row r="95" ht="15.75" customHeight="1">
      <ns0:c r="A95" s="228"/>
      <ns0:c r="B95" s="226"/>
      <ns0:c r="C95" s="226"/>
      <ns0:c r="D95" s="227"/>
      <ns0:c r="E95" s="226"/>
      <ns0:c r="F95" s="226"/>
      <ns0:c r="G95" s="83" t="str">
        <ns0:f>IF(COUNTA(A95:F95)=0,"",IF(NOT(ISNUMBER(Overview!$B$4)),"Set week on Overview",IF(OR(NOT(ISNUMBER(A95)),B95="",C95="",NOT(ISNUMBER(D95)),N(D95)&lt;0),"Complete expense",IF(OR(A95&lt;Overview!$B$4,A95&gt;=Overview!$B$4+7),"Outside selected week","Ready"))))</ns0:f>
      </ns0:c>
    </ns0:row>
    <ns0:row r="96" ht="15.75" customHeight="1">
      <ns0:c r="A96" s="228"/>
      <ns0:c r="B96" s="226"/>
      <ns0:c r="C96" s="226"/>
      <ns0:c r="D96" s="227"/>
      <ns0:c r="E96" s="226"/>
      <ns0:c r="F96" s="226"/>
      <ns0:c r="G96" s="83" t="str">
        <ns0:f>IF(COUNTA(A96:F96)=0,"",IF(NOT(ISNUMBER(Overview!$B$4)),"Set week on Overview",IF(OR(NOT(ISNUMBER(A96)),B96="",C96="",NOT(ISNUMBER(D96)),N(D96)&lt;0),"Complete expense",IF(OR(A96&lt;Overview!$B$4,A96&gt;=Overview!$B$4+7),"Outside selected week","Ready"))))</ns0:f>
      </ns0:c>
    </ns0:row>
    <ns0:row r="97" ht="15.75" customHeight="1">
      <ns0:c r="A97" s="228"/>
      <ns0:c r="B97" s="226"/>
      <ns0:c r="C97" s="226"/>
      <ns0:c r="D97" s="227"/>
      <ns0:c r="E97" s="226"/>
      <ns0:c r="F97" s="226"/>
      <ns0:c r="G97" s="83" t="str">
        <ns0:f>IF(COUNTA(A97:F97)=0,"",IF(NOT(ISNUMBER(Overview!$B$4)),"Set week on Overview",IF(OR(NOT(ISNUMBER(A97)),B97="",C97="",NOT(ISNUMBER(D97)),N(D97)&lt;0),"Complete expense",IF(OR(A97&lt;Overview!$B$4,A97&gt;=Overview!$B$4+7),"Outside selected week","Ready"))))</ns0:f>
      </ns0:c>
    </ns0:row>
    <ns0:row r="98" ht="15.75" customHeight="1">
      <ns0:c r="A98" s="228"/>
      <ns0:c r="B98" s="226"/>
      <ns0:c r="C98" s="226"/>
      <ns0:c r="D98" s="227"/>
      <ns0:c r="E98" s="226"/>
      <ns0:c r="F98" s="226"/>
      <ns0:c r="G98" s="83" t="str">
        <ns0:f>IF(COUNTA(A98:F98)=0,"",IF(NOT(ISNUMBER(Overview!$B$4)),"Set week on Overview",IF(OR(NOT(ISNUMBER(A98)),B98="",C98="",NOT(ISNUMBER(D98)),N(D98)&lt;0),"Complete expense",IF(OR(A98&lt;Overview!$B$4,A98&gt;=Overview!$B$4+7),"Outside selected week","Ready"))))</ns0:f>
      </ns0:c>
    </ns0:row>
    <ns0:row r="99" ht="15.75" customHeight="1">
      <ns0:c r="A99" s="228"/>
      <ns0:c r="B99" s="226"/>
      <ns0:c r="C99" s="226"/>
      <ns0:c r="D99" s="227"/>
      <ns0:c r="E99" s="226"/>
      <ns0:c r="F99" s="226"/>
      <ns0:c r="G99" s="83" t="str">
        <ns0:f>IF(COUNTA(A99:F99)=0,"",IF(NOT(ISNUMBER(Overview!$B$4)),"Set week on Overview",IF(OR(NOT(ISNUMBER(A99)),B99="",C99="",NOT(ISNUMBER(D99)),N(D99)&lt;0),"Complete expense",IF(OR(A99&lt;Overview!$B$4,A99&gt;=Overview!$B$4+7),"Outside selected week","Ready"))))</ns0:f>
      </ns0:c>
    </ns0:row>
    <ns0:row r="100" ht="15.75" customHeight="1">
      <ns0:c r="A100" s="228"/>
      <ns0:c r="B100" s="226"/>
      <ns0:c r="C100" s="226"/>
      <ns0:c r="D100" s="227"/>
      <ns0:c r="E100" s="226"/>
      <ns0:c r="F100" s="226"/>
      <ns0:c r="G100" s="83" t="str">
        <ns0:f>IF(COUNTA(A100:F100)=0,"",IF(NOT(ISNUMBER(Overview!$B$4)),"Set week on Overview",IF(OR(NOT(ISNUMBER(A100)),B100="",C100="",NOT(ISNUMBER(D100)),N(D100)&lt;0),"Complete expense",IF(OR(A100&lt;Overview!$B$4,A100&gt;=Overview!$B$4+7),"Outside selected week","Ready"))))</ns0:f>
      </ns0:c>
    </ns0:row>
    <ns0:row r="101" ht="15.75" customHeight="1">
      <ns0:c r="A101" s="228"/>
      <ns0:c r="B101" s="226"/>
      <ns0:c r="C101" s="226"/>
      <ns0:c r="D101" s="227"/>
      <ns0:c r="E101" s="226"/>
      <ns0:c r="F101" s="226"/>
      <ns0:c r="G101" s="83" t="str">
        <ns0:f>IF(COUNTA(A101:F101)=0,"",IF(NOT(ISNUMBER(Overview!$B$4)),"Set week on Overview",IF(OR(NOT(ISNUMBER(A101)),B101="",C101="",NOT(ISNUMBER(D101)),N(D101)&lt;0),"Complete expense",IF(OR(A101&lt;Overview!$B$4,A101&gt;=Overview!$B$4+7),"Outside selected week","Ready"))))</ns0:f>
      </ns0:c>
    </ns0:row>
    <ns0:row r="102" ht="15.75" customHeight="1">
      <ns0:c r="A102" s="228"/>
      <ns0:c r="B102" s="226"/>
      <ns0:c r="C102" s="226"/>
      <ns0:c r="D102" s="227"/>
      <ns0:c r="E102" s="226"/>
      <ns0:c r="F102" s="226"/>
      <ns0:c r="G102" s="83" t="str">
        <ns0:f>IF(COUNTA(A102:F102)=0,"",IF(NOT(ISNUMBER(Overview!$B$4)),"Set week on Overview",IF(OR(NOT(ISNUMBER(A102)),B102="",C102="",NOT(ISNUMBER(D102)),N(D102)&lt;0),"Complete expense",IF(OR(A102&lt;Overview!$B$4,A102&gt;=Overview!$B$4+7),"Outside selected week","Ready"))))</ns0:f>
      </ns0:c>
    </ns0:row>
    <ns0:row r="103" ht="15.75" customHeight="1">
      <ns0:c r="A103" s="228"/>
      <ns0:c r="B103" s="226"/>
      <ns0:c r="C103" s="226"/>
      <ns0:c r="D103" s="227"/>
      <ns0:c r="E103" s="226"/>
      <ns0:c r="F103" s="226"/>
      <ns0:c r="G103" s="83" t="str">
        <ns0:f>IF(COUNTA(A103:F103)=0,"",IF(NOT(ISNUMBER(Overview!$B$4)),"Set week on Overview",IF(OR(NOT(ISNUMBER(A103)),B103="",C103="",NOT(ISNUMBER(D103)),N(D103)&lt;0),"Complete expense",IF(OR(A103&lt;Overview!$B$4,A103&gt;=Overview!$B$4+7),"Outside selected week","Ready"))))</ns0:f>
      </ns0:c>
    </ns0:row>
    <ns0:row r="104" ht="15.75" customHeight="1">
      <ns0:c r="A104" s="228"/>
      <ns0:c r="B104" s="226"/>
      <ns0:c r="C104" s="226"/>
      <ns0:c r="D104" s="227"/>
      <ns0:c r="E104" s="226"/>
      <ns0:c r="F104" s="226"/>
      <ns0:c r="G104" s="83" t="str">
        <ns0:f>IF(COUNTA(A104:F104)=0,"",IF(NOT(ISNUMBER(Overview!$B$4)),"Set week on Overview",IF(OR(NOT(ISNUMBER(A104)),B104="",C104="",NOT(ISNUMBER(D104)),N(D104)&lt;0),"Complete expense",IF(OR(A104&lt;Overview!$B$4,A104&gt;=Overview!$B$4+7),"Outside selected week","Ready"))))</ns0:f>
      </ns0:c>
    </ns0:row>
    <ns0:row r="105" ht="15.75" customHeight="1">
      <ns0:c r="A105" s="228"/>
      <ns0:c r="B105" s="226"/>
      <ns0:c r="C105" s="226"/>
      <ns0:c r="D105" s="227"/>
      <ns0:c r="E105" s="226"/>
      <ns0:c r="F105" s="226"/>
      <ns0:c r="G105" s="83" t="str">
        <ns0:f>IF(COUNTA(A105:F105)=0,"",IF(NOT(ISNUMBER(Overview!$B$4)),"Set week on Overview",IF(OR(NOT(ISNUMBER(A105)),B105="",C105="",NOT(ISNUMBER(D105)),N(D105)&lt;0),"Complete expense",IF(OR(A105&lt;Overview!$B$4,A105&gt;=Overview!$B$4+7),"Outside selected week","Ready"))))</ns0:f>
      </ns0:c>
    </ns0:row>
    <ns0:row r="106" ht="15.75" customHeight="1">
      <ns0:c r="A106" s="228"/>
      <ns0:c r="B106" s="226"/>
      <ns0:c r="C106" s="226"/>
      <ns0:c r="D106" s="227"/>
      <ns0:c r="E106" s="226"/>
      <ns0:c r="F106" s="226"/>
      <ns0:c r="G106" s="83" t="str">
        <ns0:f>IF(COUNTA(A106:F106)=0,"",IF(NOT(ISNUMBER(Overview!$B$4)),"Set week on Overview",IF(OR(NOT(ISNUMBER(A106)),B106="",C106="",NOT(ISNUMBER(D106)),N(D106)&lt;0),"Complete expense",IF(OR(A106&lt;Overview!$B$4,A106&gt;=Overview!$B$4+7),"Outside selected week","Ready"))))</ns0:f>
      </ns0:c>
    </ns0:row>
    <ns0:row r="107" ht="15.75" customHeight="1">
      <ns0:c r="A107" s="228"/>
      <ns0:c r="B107" s="226"/>
      <ns0:c r="C107" s="226"/>
      <ns0:c r="D107" s="227"/>
      <ns0:c r="E107" s="226"/>
      <ns0:c r="F107" s="226"/>
      <ns0:c r="G107" s="83" t="str">
        <ns0:f>IF(COUNTA(A107:F107)=0,"",IF(NOT(ISNUMBER(Overview!$B$4)),"Set week on Overview",IF(OR(NOT(ISNUMBER(A107)),B107="",C107="",NOT(ISNUMBER(D107)),N(D107)&lt;0),"Complete expense",IF(OR(A107&lt;Overview!$B$4,A107&gt;=Overview!$B$4+7),"Outside selected week","Ready"))))</ns0:f>
      </ns0:c>
    </ns0:row>
    <ns0:row r="108" ht="15.75" customHeight="1">
      <ns0:c r="A108" s="228"/>
      <ns0:c r="B108" s="226"/>
      <ns0:c r="C108" s="226"/>
      <ns0:c r="D108" s="227"/>
      <ns0:c r="E108" s="226"/>
      <ns0:c r="F108" s="226"/>
      <ns0:c r="G108" s="83" t="str">
        <ns0:f>IF(COUNTA(A108:F108)=0,"",IF(NOT(ISNUMBER(Overview!$B$4)),"Set week on Overview",IF(OR(NOT(ISNUMBER(A108)),B108="",C108="",NOT(ISNUMBER(D108)),N(D108)&lt;0),"Complete expense",IF(OR(A108&lt;Overview!$B$4,A108&gt;=Overview!$B$4+7),"Outside selected week","Ready"))))</ns0:f>
      </ns0:c>
    </ns0:row>
    <ns0:row r="109" ht="15.75" customHeight="1">
      <ns0:c r="A109" s="228"/>
      <ns0:c r="B109" s="226"/>
      <ns0:c r="C109" s="226"/>
      <ns0:c r="D109" s="227"/>
      <ns0:c r="E109" s="226"/>
      <ns0:c r="F109" s="226"/>
      <ns0:c r="G109" s="83" t="str">
        <ns0:f>IF(COUNTA(A109:F109)=0,"",IF(NOT(ISNUMBER(Overview!$B$4)),"Set week on Overview",IF(OR(NOT(ISNUMBER(A109)),B109="",C109="",NOT(ISNUMBER(D109)),N(D109)&lt;0),"Complete expense",IF(OR(A109&lt;Overview!$B$4,A109&gt;=Overview!$B$4+7),"Outside selected week","Ready"))))</ns0:f>
      </ns0:c>
    </ns0:row>
    <ns0:row r="110" ht="15.75" customHeight="1">
      <ns0:c r="A110" s="228"/>
      <ns0:c r="B110" s="226"/>
      <ns0:c r="C110" s="226"/>
      <ns0:c r="D110" s="227"/>
      <ns0:c r="E110" s="226"/>
      <ns0:c r="F110" s="226"/>
      <ns0:c r="G110" s="83" t="str">
        <ns0:f>IF(COUNTA(A110:F110)=0,"",IF(NOT(ISNUMBER(Overview!$B$4)),"Set week on Overview",IF(OR(NOT(ISNUMBER(A110)),B110="",C110="",NOT(ISNUMBER(D110)),N(D110)&lt;0),"Complete expense",IF(OR(A110&lt;Overview!$B$4,A110&gt;=Overview!$B$4+7),"Outside selected week","Ready"))))</ns0:f>
      </ns0:c>
    </ns0:row>
    <ns0:row r="111" ht="15.75" customHeight="1">
      <ns0:c r="A111" s="228"/>
      <ns0:c r="B111" s="226"/>
      <ns0:c r="C111" s="226"/>
      <ns0:c r="D111" s="227"/>
      <ns0:c r="E111" s="226"/>
      <ns0:c r="F111" s="226"/>
      <ns0:c r="G111" s="83" t="str">
        <ns0:f>IF(COUNTA(A111:F111)=0,"",IF(NOT(ISNUMBER(Overview!$B$4)),"Set week on Overview",IF(OR(NOT(ISNUMBER(A111)),B111="",C111="",NOT(ISNUMBER(D111)),N(D111)&lt;0),"Complete expense",IF(OR(A111&lt;Overview!$B$4,A111&gt;=Overview!$B$4+7),"Outside selected week","Ready"))))</ns0:f>
      </ns0:c>
    </ns0:row>
    <ns0:row r="112" ht="15.75" customHeight="1">
      <ns0:c r="A112" s="228"/>
      <ns0:c r="B112" s="226"/>
      <ns0:c r="C112" s="226"/>
      <ns0:c r="D112" s="227"/>
      <ns0:c r="E112" s="226"/>
      <ns0:c r="F112" s="226"/>
      <ns0:c r="G112" s="83" t="str">
        <ns0:f>IF(COUNTA(A112:F112)=0,"",IF(NOT(ISNUMBER(Overview!$B$4)),"Set week on Overview",IF(OR(NOT(ISNUMBER(A112)),B112="",C112="",NOT(ISNUMBER(D112)),N(D112)&lt;0),"Complete expense",IF(OR(A112&lt;Overview!$B$4,A112&gt;=Overview!$B$4+7),"Outside selected week","Ready"))))</ns0:f>
      </ns0:c>
    </ns0:row>
    <ns0:row r="113" ht="15.75" customHeight="1">
      <ns0:c r="A113" s="228"/>
      <ns0:c r="B113" s="226"/>
      <ns0:c r="C113" s="226"/>
      <ns0:c r="D113" s="227"/>
      <ns0:c r="E113" s="226"/>
      <ns0:c r="F113" s="226"/>
      <ns0:c r="G113" s="83" t="str">
        <ns0:f>IF(COUNTA(A113:F113)=0,"",IF(NOT(ISNUMBER(Overview!$B$4)),"Set week on Overview",IF(OR(NOT(ISNUMBER(A113)),B113="",C113="",NOT(ISNUMBER(D113)),N(D113)&lt;0),"Complete expense",IF(OR(A113&lt;Overview!$B$4,A113&gt;=Overview!$B$4+7),"Outside selected week","Ready"))))</ns0:f>
      </ns0:c>
    </ns0:row>
    <ns0:row r="114" ht="15.75" customHeight="1">
      <ns0:c r="A114" s="228"/>
      <ns0:c r="B114" s="226"/>
      <ns0:c r="C114" s="226"/>
      <ns0:c r="D114" s="227"/>
      <ns0:c r="E114" s="226"/>
      <ns0:c r="F114" s="226"/>
      <ns0:c r="G114" s="83" t="str">
        <ns0:f>IF(COUNTA(A114:F114)=0,"",IF(NOT(ISNUMBER(Overview!$B$4)),"Set week on Overview",IF(OR(NOT(ISNUMBER(A114)),B114="",C114="",NOT(ISNUMBER(D114)),N(D114)&lt;0),"Complete expense",IF(OR(A114&lt;Overview!$B$4,A114&gt;=Overview!$B$4+7),"Outside selected week","Ready"))))</ns0:f>
      </ns0:c>
    </ns0:row>
    <ns0:row r="115" ht="15.75" customHeight="1">
      <ns0:c r="A115" s="228"/>
      <ns0:c r="B115" s="226"/>
      <ns0:c r="C115" s="226"/>
      <ns0:c r="D115" s="227"/>
      <ns0:c r="E115" s="226"/>
      <ns0:c r="F115" s="226"/>
      <ns0:c r="G115" s="83" t="str">
        <ns0:f>IF(COUNTA(A115:F115)=0,"",IF(NOT(ISNUMBER(Overview!$B$4)),"Set week on Overview",IF(OR(NOT(ISNUMBER(A115)),B115="",C115="",NOT(ISNUMBER(D115)),N(D115)&lt;0),"Complete expense",IF(OR(A115&lt;Overview!$B$4,A115&gt;=Overview!$B$4+7),"Outside selected week","Ready"))))</ns0:f>
      </ns0:c>
    </ns0:row>
    <ns0:row r="116" ht="15.75" customHeight="1">
      <ns0:c r="A116" s="228"/>
      <ns0:c r="B116" s="226"/>
      <ns0:c r="C116" s="226"/>
      <ns0:c r="D116" s="227"/>
      <ns0:c r="E116" s="226"/>
      <ns0:c r="F116" s="226"/>
      <ns0:c r="G116" s="83" t="str">
        <ns0:f>IF(COUNTA(A116:F116)=0,"",IF(NOT(ISNUMBER(Overview!$B$4)),"Set week on Overview",IF(OR(NOT(ISNUMBER(A116)),B116="",C116="",NOT(ISNUMBER(D116)),N(D116)&lt;0),"Complete expense",IF(OR(A116&lt;Overview!$B$4,A116&gt;=Overview!$B$4+7),"Outside selected week","Ready"))))</ns0:f>
      </ns0:c>
    </ns0:row>
    <ns0:row r="117" ht="15.75" customHeight="1">
      <ns0:c r="A117" s="228"/>
      <ns0:c r="B117" s="226"/>
      <ns0:c r="C117" s="226"/>
      <ns0:c r="D117" s="227"/>
      <ns0:c r="E117" s="226"/>
      <ns0:c r="F117" s="226"/>
      <ns0:c r="G117" s="83" t="str">
        <ns0:f>IF(COUNTA(A117:F117)=0,"",IF(NOT(ISNUMBER(Overview!$B$4)),"Set week on Overview",IF(OR(NOT(ISNUMBER(A117)),B117="",C117="",NOT(ISNUMBER(D117)),N(D117)&lt;0),"Complete expense",IF(OR(A117&lt;Overview!$B$4,A117&gt;=Overview!$B$4+7),"Outside selected week","Ready"))))</ns0:f>
      </ns0:c>
    </ns0:row>
    <ns0:row r="118" ht="15.75" customHeight="1">
      <ns0:c r="A118" s="228"/>
      <ns0:c r="B118" s="226"/>
      <ns0:c r="C118" s="226"/>
      <ns0:c r="D118" s="227"/>
      <ns0:c r="E118" s="226"/>
      <ns0:c r="F118" s="226"/>
      <ns0:c r="G118" s="83" t="str">
        <ns0:f>IF(COUNTA(A118:F118)=0,"",IF(NOT(ISNUMBER(Overview!$B$4)),"Set week on Overview",IF(OR(NOT(ISNUMBER(A118)),B118="",C118="",NOT(ISNUMBER(D118)),N(D118)&lt;0),"Complete expense",IF(OR(A118&lt;Overview!$B$4,A118&gt;=Overview!$B$4+7),"Outside selected week","Ready"))))</ns0:f>
      </ns0:c>
    </ns0:row>
    <ns0:row r="119" ht="15.75" customHeight="1">
      <ns0:c r="A119" s="228"/>
      <ns0:c r="B119" s="226"/>
      <ns0:c r="C119" s="226"/>
      <ns0:c r="D119" s="227"/>
      <ns0:c r="E119" s="226"/>
      <ns0:c r="F119" s="226"/>
      <ns0:c r="G119" s="83" t="str">
        <ns0:f>IF(COUNTA(A119:F119)=0,"",IF(NOT(ISNUMBER(Overview!$B$4)),"Set week on Overview",IF(OR(NOT(ISNUMBER(A119)),B119="",C119="",NOT(ISNUMBER(D119)),N(D119)&lt;0),"Complete expense",IF(OR(A119&lt;Overview!$B$4,A119&gt;=Overview!$B$4+7),"Outside selected week","Ready"))))</ns0:f>
      </ns0:c>
    </ns0:row>
    <ns0:row r="120" ht="15.75" customHeight="1">
      <ns0:c r="A120" s="228"/>
      <ns0:c r="B120" s="226"/>
      <ns0:c r="C120" s="226"/>
      <ns0:c r="D120" s="227"/>
      <ns0:c r="E120" s="226"/>
      <ns0:c r="F120" s="226"/>
      <ns0:c r="G120" s="83" t="str">
        <ns0:f>IF(COUNTA(A120:F120)=0,"",IF(NOT(ISNUMBER(Overview!$B$4)),"Set week on Overview",IF(OR(NOT(ISNUMBER(A120)),B120="",C120="",NOT(ISNUMBER(D120)),N(D120)&lt;0),"Complete expense",IF(OR(A120&lt;Overview!$B$4,A120&gt;=Overview!$B$4+7),"Outside selected week","Ready"))))</ns0:f>
      </ns0:c>
    </ns0:row>
    <ns0:row r="121" ht="15.75" customHeight="1">
      <ns0:c r="A121" s="228"/>
      <ns0:c r="B121" s="226"/>
      <ns0:c r="C121" s="226"/>
      <ns0:c r="D121" s="227"/>
      <ns0:c r="E121" s="226"/>
      <ns0:c r="F121" s="226"/>
      <ns0:c r="G121" s="83" t="str">
        <ns0:f>IF(COUNTA(A121:F121)=0,"",IF(NOT(ISNUMBER(Overview!$B$4)),"Set week on Overview",IF(OR(NOT(ISNUMBER(A121)),B121="",C121="",NOT(ISNUMBER(D121)),N(D121)&lt;0),"Complete expense",IF(OR(A121&lt;Overview!$B$4,A121&gt;=Overview!$B$4+7),"Outside selected week","Ready"))))</ns0:f>
      </ns0:c>
    </ns0:row>
    <ns0:row r="122" ht="15.75" customHeight="1">
      <ns0:c r="A122" s="228"/>
      <ns0:c r="B122" s="226"/>
      <ns0:c r="C122" s="226"/>
      <ns0:c r="D122" s="227"/>
      <ns0:c r="E122" s="226"/>
      <ns0:c r="F122" s="226"/>
      <ns0:c r="G122" s="83" t="str">
        <ns0:f>IF(COUNTA(A122:F122)=0,"",IF(NOT(ISNUMBER(Overview!$B$4)),"Set week on Overview",IF(OR(NOT(ISNUMBER(A122)),B122="",C122="",NOT(ISNUMBER(D122)),N(D122)&lt;0),"Complete expense",IF(OR(A122&lt;Overview!$B$4,A122&gt;=Overview!$B$4+7),"Outside selected week","Ready"))))</ns0:f>
      </ns0:c>
    </ns0:row>
    <ns0:row r="123" ht="15.75" customHeight="1">
      <ns0:c r="A123" s="228"/>
      <ns0:c r="B123" s="226"/>
      <ns0:c r="C123" s="226"/>
      <ns0:c r="D123" s="227"/>
      <ns0:c r="E123" s="226"/>
      <ns0:c r="F123" s="226"/>
      <ns0:c r="G123" s="83" t="str">
        <ns0:f>IF(COUNTA(A123:F123)=0,"",IF(NOT(ISNUMBER(Overview!$B$4)),"Set week on Overview",IF(OR(NOT(ISNUMBER(A123)),B123="",C123="",NOT(ISNUMBER(D123)),N(D123)&lt;0),"Complete expense",IF(OR(A123&lt;Overview!$B$4,A123&gt;=Overview!$B$4+7),"Outside selected week","Ready"))))</ns0:f>
      </ns0:c>
    </ns0:row>
    <ns0:row r="124" ht="15.75" customHeight="1">
      <ns0:c r="A124" s="228"/>
      <ns0:c r="B124" s="226"/>
      <ns0:c r="C124" s="226"/>
      <ns0:c r="D124" s="227"/>
      <ns0:c r="E124" s="226"/>
      <ns0:c r="F124" s="226"/>
      <ns0:c r="G124" s="83" t="str">
        <ns0:f>IF(COUNTA(A124:F124)=0,"",IF(NOT(ISNUMBER(Overview!$B$4)),"Set week on Overview",IF(OR(NOT(ISNUMBER(A124)),B124="",C124="",NOT(ISNUMBER(D124)),N(D124)&lt;0),"Complete expense",IF(OR(A124&lt;Overview!$B$4,A124&gt;=Overview!$B$4+7),"Outside selected week","Ready"))))</ns0:f>
      </ns0:c>
    </ns0:row>
    <ns0:row r="125" ht="15.75" customHeight="1">
      <ns0:c r="A125" s="228"/>
      <ns0:c r="B125" s="226"/>
      <ns0:c r="C125" s="226"/>
      <ns0:c r="D125" s="227"/>
      <ns0:c r="E125" s="226"/>
      <ns0:c r="F125" s="226"/>
      <ns0:c r="G125" s="83" t="str">
        <ns0:f>IF(COUNTA(A125:F125)=0,"",IF(NOT(ISNUMBER(Overview!$B$4)),"Set week on Overview",IF(OR(NOT(ISNUMBER(A125)),B125="",C125="",NOT(ISNUMBER(D125)),N(D125)&lt;0),"Complete expense",IF(OR(A125&lt;Overview!$B$4,A125&gt;=Overview!$B$4+7),"Outside selected week","Ready"))))</ns0:f>
      </ns0:c>
    </ns0:row>
    <ns0:row r="126" ht="15.75" customHeight="1">
      <ns0:c r="A126" s="228"/>
      <ns0:c r="B126" s="226"/>
      <ns0:c r="C126" s="226"/>
      <ns0:c r="D126" s="227"/>
      <ns0:c r="E126" s="226"/>
      <ns0:c r="F126" s="226"/>
      <ns0:c r="G126" s="83" t="str">
        <ns0:f>IF(COUNTA(A126:F126)=0,"",IF(NOT(ISNUMBER(Overview!$B$4)),"Set week on Overview",IF(OR(NOT(ISNUMBER(A126)),B126="",C126="",NOT(ISNUMBER(D126)),N(D126)&lt;0),"Complete expense",IF(OR(A126&lt;Overview!$B$4,A126&gt;=Overview!$B$4+7),"Outside selected week","Ready"))))</ns0:f>
      </ns0:c>
    </ns0:row>
    <ns0:row r="127" ht="15.75" customHeight="1">
      <ns0:c r="A127" s="228"/>
      <ns0:c r="B127" s="226"/>
      <ns0:c r="C127" s="226"/>
      <ns0:c r="D127" s="227"/>
      <ns0:c r="E127" s="226"/>
      <ns0:c r="F127" s="226"/>
      <ns0:c r="G127" s="83" t="str">
        <ns0:f>IF(COUNTA(A127:F127)=0,"",IF(NOT(ISNUMBER(Overview!$B$4)),"Set week on Overview",IF(OR(NOT(ISNUMBER(A127)),B127="",C127="",NOT(ISNUMBER(D127)),N(D127)&lt;0),"Complete expense",IF(OR(A127&lt;Overview!$B$4,A127&gt;=Overview!$B$4+7),"Outside selected week","Ready"))))</ns0:f>
      </ns0:c>
    </ns0:row>
    <ns0:row r="128" ht="15.75" customHeight="1">
      <ns0:c r="A128" s="228"/>
      <ns0:c r="B128" s="226"/>
      <ns0:c r="C128" s="226"/>
      <ns0:c r="D128" s="227"/>
      <ns0:c r="E128" s="226"/>
      <ns0:c r="F128" s="226"/>
      <ns0:c r="G128" s="83" t="str">
        <ns0:f>IF(COUNTA(A128:F128)=0,"",IF(NOT(ISNUMBER(Overview!$B$4)),"Set week on Overview",IF(OR(NOT(ISNUMBER(A128)),B128="",C128="",NOT(ISNUMBER(D128)),N(D128)&lt;0),"Complete expense",IF(OR(A128&lt;Overview!$B$4,A128&gt;=Overview!$B$4+7),"Outside selected week","Ready"))))</ns0:f>
      </ns0:c>
    </ns0:row>
    <ns0:row r="129" ht="15.75" customHeight="1">
      <ns0:c r="A129" s="228"/>
      <ns0:c r="B129" s="226"/>
      <ns0:c r="C129" s="226"/>
      <ns0:c r="D129" s="227"/>
      <ns0:c r="E129" s="226"/>
      <ns0:c r="F129" s="226"/>
      <ns0:c r="G129" s="83" t="str">
        <ns0:f>IF(COUNTA(A129:F129)=0,"",IF(NOT(ISNUMBER(Overview!$B$4)),"Set week on Overview",IF(OR(NOT(ISNUMBER(A129)),B129="",C129="",NOT(ISNUMBER(D129)),N(D129)&lt;0),"Complete expense",IF(OR(A129&lt;Overview!$B$4,A129&gt;=Overview!$B$4+7),"Outside selected week","Ready"))))</ns0:f>
      </ns0:c>
    </ns0:row>
    <ns0:row r="130" ht="15.75" customHeight="1">
      <ns0:c r="A130" s="228"/>
      <ns0:c r="B130" s="226"/>
      <ns0:c r="C130" s="226"/>
      <ns0:c r="D130" s="227"/>
      <ns0:c r="E130" s="226"/>
      <ns0:c r="F130" s="226"/>
      <ns0:c r="G130" s="83" t="str">
        <ns0:f>IF(COUNTA(A130:F130)=0,"",IF(NOT(ISNUMBER(Overview!$B$4)),"Set week on Overview",IF(OR(NOT(ISNUMBER(A130)),B130="",C130="",NOT(ISNUMBER(D130)),N(D130)&lt;0),"Complete expense",IF(OR(A130&lt;Overview!$B$4,A130&gt;=Overview!$B$4+7),"Outside selected week","Ready"))))</ns0:f>
      </ns0:c>
    </ns0:row>
    <ns0:row r="131" ht="15.75" customHeight="1">
      <ns0:c r="A131" s="228"/>
      <ns0:c r="B131" s="226"/>
      <ns0:c r="C131" s="226"/>
      <ns0:c r="D131" s="227"/>
      <ns0:c r="E131" s="226"/>
      <ns0:c r="F131" s="226"/>
      <ns0:c r="G131" s="83" t="str">
        <ns0:f>IF(COUNTA(A131:F131)=0,"",IF(NOT(ISNUMBER(Overview!$B$4)),"Set week on Overview",IF(OR(NOT(ISNUMBER(A131)),B131="",C131="",NOT(ISNUMBER(D131)),N(D131)&lt;0),"Complete expense",IF(OR(A131&lt;Overview!$B$4,A131&gt;=Overview!$B$4+7),"Outside selected week","Ready"))))</ns0:f>
      </ns0:c>
    </ns0:row>
    <ns0:row r="132" ht="15.75" customHeight="1">
      <ns0:c r="A132" s="228"/>
      <ns0:c r="B132" s="226"/>
      <ns0:c r="C132" s="226"/>
      <ns0:c r="D132" s="227"/>
      <ns0:c r="E132" s="226"/>
      <ns0:c r="F132" s="226"/>
      <ns0:c r="G132" s="83" t="str">
        <ns0:f>IF(COUNTA(A132:F132)=0,"",IF(NOT(ISNUMBER(Overview!$B$4)),"Set week on Overview",IF(OR(NOT(ISNUMBER(A132)),B132="",C132="",NOT(ISNUMBER(D132)),N(D132)&lt;0),"Complete expense",IF(OR(A132&lt;Overview!$B$4,A132&gt;=Overview!$B$4+7),"Outside selected week","Ready"))))</ns0:f>
      </ns0:c>
    </ns0:row>
    <ns0:row r="133" ht="15.75" customHeight="1">
      <ns0:c r="A133" s="228"/>
      <ns0:c r="B133" s="226"/>
      <ns0:c r="C133" s="226"/>
      <ns0:c r="D133" s="227"/>
      <ns0:c r="E133" s="226"/>
      <ns0:c r="F133" s="226"/>
      <ns0:c r="G133" s="83" t="str">
        <ns0:f>IF(COUNTA(A133:F133)=0,"",IF(NOT(ISNUMBER(Overview!$B$4)),"Set week on Overview",IF(OR(NOT(ISNUMBER(A133)),B133="",C133="",NOT(ISNUMBER(D133)),N(D133)&lt;0),"Complete expense",IF(OR(A133&lt;Overview!$B$4,A133&gt;=Overview!$B$4+7),"Outside selected week","Ready"))))</ns0:f>
      </ns0:c>
    </ns0:row>
    <ns0:row r="134" ht="15.75" customHeight="1">
      <ns0:c r="A134" s="228"/>
      <ns0:c r="B134" s="226"/>
      <ns0:c r="C134" s="226"/>
      <ns0:c r="D134" s="227"/>
      <ns0:c r="E134" s="226"/>
      <ns0:c r="F134" s="226"/>
      <ns0:c r="G134" s="83" t="str">
        <ns0:f>IF(COUNTA(A134:F134)=0,"",IF(NOT(ISNUMBER(Overview!$B$4)),"Set week on Overview",IF(OR(NOT(ISNUMBER(A134)),B134="",C134="",NOT(ISNUMBER(D134)),N(D134)&lt;0),"Complete expense",IF(OR(A134&lt;Overview!$B$4,A134&gt;=Overview!$B$4+7),"Outside selected week","Ready"))))</ns0:f>
      </ns0:c>
    </ns0:row>
    <ns0:row r="135" ht="15.75" customHeight="1">
      <ns0:c r="A135" s="228"/>
      <ns0:c r="B135" s="226"/>
      <ns0:c r="C135" s="226"/>
      <ns0:c r="D135" s="227"/>
      <ns0:c r="E135" s="226"/>
      <ns0:c r="F135" s="226"/>
      <ns0:c r="G135" s="83" t="str">
        <ns0:f>IF(COUNTA(A135:F135)=0,"",IF(NOT(ISNUMBER(Overview!$B$4)),"Set week on Overview",IF(OR(NOT(ISNUMBER(A135)),B135="",C135="",NOT(ISNUMBER(D135)),N(D135)&lt;0),"Complete expense",IF(OR(A135&lt;Overview!$B$4,A135&gt;=Overview!$B$4+7),"Outside selected week","Ready"))))</ns0:f>
      </ns0:c>
    </ns0:row>
    <ns0:row r="136" ht="15.75" customHeight="1">
      <ns0:c r="A136" s="228"/>
      <ns0:c r="B136" s="226"/>
      <ns0:c r="C136" s="226"/>
      <ns0:c r="D136" s="227"/>
      <ns0:c r="E136" s="226"/>
      <ns0:c r="F136" s="226"/>
      <ns0:c r="G136" s="83" t="str">
        <ns0:f>IF(COUNTA(A136:F136)=0,"",IF(NOT(ISNUMBER(Overview!$B$4)),"Set week on Overview",IF(OR(NOT(ISNUMBER(A136)),B136="",C136="",NOT(ISNUMBER(D136)),N(D136)&lt;0),"Complete expense",IF(OR(A136&lt;Overview!$B$4,A136&gt;=Overview!$B$4+7),"Outside selected week","Ready"))))</ns0:f>
      </ns0:c>
    </ns0:row>
    <ns0:row r="137" ht="15.75" customHeight="1">
      <ns0:c r="A137" s="228"/>
      <ns0:c r="B137" s="226"/>
      <ns0:c r="C137" s="226"/>
      <ns0:c r="D137" s="227"/>
      <ns0:c r="E137" s="226"/>
      <ns0:c r="F137" s="226"/>
      <ns0:c r="G137" s="83" t="str">
        <ns0:f>IF(COUNTA(A137:F137)=0,"",IF(NOT(ISNUMBER(Overview!$B$4)),"Set week on Overview",IF(OR(NOT(ISNUMBER(A137)),B137="",C137="",NOT(ISNUMBER(D137)),N(D137)&lt;0),"Complete expense",IF(OR(A137&lt;Overview!$B$4,A137&gt;=Overview!$B$4+7),"Outside selected week","Ready"))))</ns0:f>
      </ns0:c>
    </ns0:row>
    <ns0:row r="138" ht="15.75" customHeight="1">
      <ns0:c r="A138" s="228"/>
      <ns0:c r="B138" s="226"/>
      <ns0:c r="C138" s="226"/>
      <ns0:c r="D138" s="227"/>
      <ns0:c r="E138" s="226"/>
      <ns0:c r="F138" s="226"/>
      <ns0:c r="G138" s="83" t="str">
        <ns0:f>IF(COUNTA(A138:F138)=0,"",IF(NOT(ISNUMBER(Overview!$B$4)),"Set week on Overview",IF(OR(NOT(ISNUMBER(A138)),B138="",C138="",NOT(ISNUMBER(D138)),N(D138)&lt;0),"Complete expense",IF(OR(A138&lt;Overview!$B$4,A138&gt;=Overview!$B$4+7),"Outside selected week","Ready"))))</ns0:f>
      </ns0:c>
    </ns0:row>
    <ns0:row r="139" ht="15.75" customHeight="1">
      <ns0:c r="A139" s="228"/>
      <ns0:c r="B139" s="226"/>
      <ns0:c r="C139" s="226"/>
      <ns0:c r="D139" s="227"/>
      <ns0:c r="E139" s="226"/>
      <ns0:c r="F139" s="226"/>
      <ns0:c r="G139" s="83" t="str">
        <ns0:f>IF(COUNTA(A139:F139)=0,"",IF(NOT(ISNUMBER(Overview!$B$4)),"Set week on Overview",IF(OR(NOT(ISNUMBER(A139)),B139="",C139="",NOT(ISNUMBER(D139)),N(D139)&lt;0),"Complete expense",IF(OR(A139&lt;Overview!$B$4,A139&gt;=Overview!$B$4+7),"Outside selected week","Ready"))))</ns0:f>
      </ns0:c>
    </ns0:row>
    <ns0:row r="140" ht="15.75" customHeight="1">
      <ns0:c r="A140" s="228"/>
      <ns0:c r="B140" s="226"/>
      <ns0:c r="C140" s="226"/>
      <ns0:c r="D140" s="227"/>
      <ns0:c r="E140" s="226"/>
      <ns0:c r="F140" s="226"/>
      <ns0:c r="G140" s="83" t="str">
        <ns0:f>IF(COUNTA(A140:F140)=0,"",IF(NOT(ISNUMBER(Overview!$B$4)),"Set week on Overview",IF(OR(NOT(ISNUMBER(A140)),B140="",C140="",NOT(ISNUMBER(D140)),N(D140)&lt;0),"Complete expense",IF(OR(A140&lt;Overview!$B$4,A140&gt;=Overview!$B$4+7),"Outside selected week","Ready"))))</ns0:f>
      </ns0:c>
    </ns0:row>
    <ns0:row r="141" ht="15.75" customHeight="1">
      <ns0:c r="A141" s="228"/>
      <ns0:c r="B141" s="226"/>
      <ns0:c r="C141" s="226"/>
      <ns0:c r="D141" s="227"/>
      <ns0:c r="E141" s="226"/>
      <ns0:c r="F141" s="226"/>
      <ns0:c r="G141" s="83" t="str">
        <ns0:f>IF(COUNTA(A141:F141)=0,"",IF(NOT(ISNUMBER(Overview!$B$4)),"Set week on Overview",IF(OR(NOT(ISNUMBER(A141)),B141="",C141="",NOT(ISNUMBER(D141)),N(D141)&lt;0),"Complete expense",IF(OR(A141&lt;Overview!$B$4,A141&gt;=Overview!$B$4+7),"Outside selected week","Ready"))))</ns0:f>
      </ns0:c>
    </ns0:row>
    <ns0:row r="142" ht="15.75" customHeight="1">
      <ns0:c r="A142" s="228"/>
      <ns0:c r="B142" s="226"/>
      <ns0:c r="C142" s="226"/>
      <ns0:c r="D142" s="227"/>
      <ns0:c r="E142" s="226"/>
      <ns0:c r="F142" s="226"/>
      <ns0:c r="G142" s="83" t="str">
        <ns0:f>IF(COUNTA(A142:F142)=0,"",IF(NOT(ISNUMBER(Overview!$B$4)),"Set week on Overview",IF(OR(NOT(ISNUMBER(A142)),B142="",C142="",NOT(ISNUMBER(D142)),N(D142)&lt;0),"Complete expense",IF(OR(A142&lt;Overview!$B$4,A142&gt;=Overview!$B$4+7),"Outside selected week","Ready"))))</ns0:f>
      </ns0:c>
    </ns0:row>
    <ns0:row r="143" ht="15.75" customHeight="1">
      <ns0:c r="A143" s="228"/>
      <ns0:c r="B143" s="226"/>
      <ns0:c r="C143" s="226"/>
      <ns0:c r="D143" s="227"/>
      <ns0:c r="E143" s="226"/>
      <ns0:c r="F143" s="226"/>
      <ns0:c r="G143" s="83" t="str">
        <ns0:f>IF(COUNTA(A143:F143)=0,"",IF(NOT(ISNUMBER(Overview!$B$4)),"Set week on Overview",IF(OR(NOT(ISNUMBER(A143)),B143="",C143="",NOT(ISNUMBER(D143)),N(D143)&lt;0),"Complete expense",IF(OR(A143&lt;Overview!$B$4,A143&gt;=Overview!$B$4+7),"Outside selected week","Ready"))))</ns0:f>
      </ns0:c>
    </ns0:row>
    <ns0:row r="144" ht="15.75" customHeight="1">
      <ns0:c r="A144" s="228"/>
      <ns0:c r="B144" s="226"/>
      <ns0:c r="C144" s="226"/>
      <ns0:c r="D144" s="227"/>
      <ns0:c r="E144" s="226"/>
      <ns0:c r="F144" s="226"/>
      <ns0:c r="G144" s="83" t="str">
        <ns0:f>IF(COUNTA(A144:F144)=0,"",IF(NOT(ISNUMBER(Overview!$B$4)),"Set week on Overview",IF(OR(NOT(ISNUMBER(A144)),B144="",C144="",NOT(ISNUMBER(D144)),N(D144)&lt;0),"Complete expense",IF(OR(A144&lt;Overview!$B$4,A144&gt;=Overview!$B$4+7),"Outside selected week","Ready"))))</ns0:f>
      </ns0:c>
    </ns0:row>
    <ns0:row r="145" ht="15.75" customHeight="1">
      <ns0:c r="A145" s="228"/>
      <ns0:c r="B145" s="226"/>
      <ns0:c r="C145" s="226"/>
      <ns0:c r="D145" s="227"/>
      <ns0:c r="E145" s="226"/>
      <ns0:c r="F145" s="226"/>
      <ns0:c r="G145" s="83" t="str">
        <ns0:f>IF(COUNTA(A145:F145)=0,"",IF(NOT(ISNUMBER(Overview!$B$4)),"Set week on Overview",IF(OR(NOT(ISNUMBER(A145)),B145="",C145="",NOT(ISNUMBER(D145)),N(D145)&lt;0),"Complete expense",IF(OR(A145&lt;Overview!$B$4,A145&gt;=Overview!$B$4+7),"Outside selected week","Ready"))))</ns0:f>
      </ns0:c>
    </ns0:row>
    <ns0:row r="146" ht="15.75" customHeight="1">
      <ns0:c r="A146" s="228"/>
      <ns0:c r="B146" s="226"/>
      <ns0:c r="C146" s="226"/>
      <ns0:c r="D146" s="227"/>
      <ns0:c r="E146" s="226"/>
      <ns0:c r="F146" s="226"/>
      <ns0:c r="G146" s="83" t="str">
        <ns0:f>IF(COUNTA(A146:F146)=0,"",IF(NOT(ISNUMBER(Overview!$B$4)),"Set week on Overview",IF(OR(NOT(ISNUMBER(A146)),B146="",C146="",NOT(ISNUMBER(D146)),N(D146)&lt;0),"Complete expense",IF(OR(A146&lt;Overview!$B$4,A146&gt;=Overview!$B$4+7),"Outside selected week","Ready"))))</ns0:f>
      </ns0:c>
    </ns0:row>
    <ns0:row r="147" ht="15.75" customHeight="1">
      <ns0:c r="A147" s="228"/>
      <ns0:c r="B147" s="226"/>
      <ns0:c r="C147" s="226"/>
      <ns0:c r="D147" s="227"/>
      <ns0:c r="E147" s="226"/>
      <ns0:c r="F147" s="226"/>
      <ns0:c r="G147" s="83" t="str">
        <ns0:f>IF(COUNTA(A147:F147)=0,"",IF(NOT(ISNUMBER(Overview!$B$4)),"Set week on Overview",IF(OR(NOT(ISNUMBER(A147)),B147="",C147="",NOT(ISNUMBER(D147)),N(D147)&lt;0),"Complete expense",IF(OR(A147&lt;Overview!$B$4,A147&gt;=Overview!$B$4+7),"Outside selected week","Ready"))))</ns0:f>
      </ns0:c>
    </ns0:row>
    <ns0:row r="148" ht="15.75" customHeight="1">
      <ns0:c r="A148" s="228"/>
      <ns0:c r="B148" s="226"/>
      <ns0:c r="C148" s="226"/>
      <ns0:c r="D148" s="227"/>
      <ns0:c r="E148" s="226"/>
      <ns0:c r="F148" s="226"/>
      <ns0:c r="G148" s="83" t="str">
        <ns0:f>IF(COUNTA(A148:F148)=0,"",IF(NOT(ISNUMBER(Overview!$B$4)),"Set week on Overview",IF(OR(NOT(ISNUMBER(A148)),B148="",C148="",NOT(ISNUMBER(D148)),N(D148)&lt;0),"Complete expense",IF(OR(A148&lt;Overview!$B$4,A148&gt;=Overview!$B$4+7),"Outside selected week","Ready"))))</ns0:f>
      </ns0:c>
    </ns0:row>
    <ns0:row r="149" ht="15.75" customHeight="1">
      <ns0:c r="A149" s="228"/>
      <ns0:c r="B149" s="226"/>
      <ns0:c r="C149" s="226"/>
      <ns0:c r="D149" s="227"/>
      <ns0:c r="E149" s="226"/>
      <ns0:c r="F149" s="226"/>
      <ns0:c r="G149" s="83" t="str">
        <ns0:f>IF(COUNTA(A149:F149)=0,"",IF(NOT(ISNUMBER(Overview!$B$4)),"Set week on Overview",IF(OR(NOT(ISNUMBER(A149)),B149="",C149="",NOT(ISNUMBER(D149)),N(D149)&lt;0),"Complete expense",IF(OR(A149&lt;Overview!$B$4,A149&gt;=Overview!$B$4+7),"Outside selected week","Ready"))))</ns0:f>
      </ns0:c>
    </ns0:row>
    <ns0:row r="150" ht="15.75" customHeight="1">
      <ns0:c r="A150" s="228"/>
      <ns0:c r="B150" s="226"/>
      <ns0:c r="C150" s="226"/>
      <ns0:c r="D150" s="227"/>
      <ns0:c r="E150" s="226"/>
      <ns0:c r="F150" s="226"/>
      <ns0:c r="G150" s="83" t="str">
        <ns0:f>IF(COUNTA(A150:F150)=0,"",IF(NOT(ISNUMBER(Overview!$B$4)),"Set week on Overview",IF(OR(NOT(ISNUMBER(A150)),B150="",C150="",NOT(ISNUMBER(D150)),N(D150)&lt;0),"Complete expense",IF(OR(A150&lt;Overview!$B$4,A150&gt;=Overview!$B$4+7),"Outside selected week","Ready"))))</ns0:f>
      </ns0:c>
    </ns0:row>
    <ns0:row r="151" ht="15.75" customHeight="1">
      <ns0:c r="A151" s="228"/>
      <ns0:c r="B151" s="226"/>
      <ns0:c r="C151" s="226"/>
      <ns0:c r="D151" s="227"/>
      <ns0:c r="E151" s="226"/>
      <ns0:c r="F151" s="226"/>
      <ns0:c r="G151" s="83" t="str">
        <ns0:f>IF(COUNTA(A151:F151)=0,"",IF(NOT(ISNUMBER(Overview!$B$4)),"Set week on Overview",IF(OR(NOT(ISNUMBER(A151)),B151="",C151="",NOT(ISNUMBER(D151)),N(D151)&lt;0),"Complete expense",IF(OR(A151&lt;Overview!$B$4,A151&gt;=Overview!$B$4+7),"Outside selected week","Ready"))))</ns0:f>
      </ns0:c>
    </ns0:row>
    <ns0:row r="152" ht="15.75" customHeight="1">
      <ns0:c r="A152" s="228"/>
      <ns0:c r="B152" s="226"/>
      <ns0:c r="C152" s="226"/>
      <ns0:c r="D152" s="227"/>
      <ns0:c r="E152" s="226"/>
      <ns0:c r="F152" s="226"/>
      <ns0:c r="G152" s="83" t="str">
        <ns0:f>IF(COUNTA(A152:F152)=0,"",IF(NOT(ISNUMBER(Overview!$B$4)),"Set week on Overview",IF(OR(NOT(ISNUMBER(A152)),B152="",C152="",NOT(ISNUMBER(D152)),N(D152)&lt;0),"Complete expense",IF(OR(A152&lt;Overview!$B$4,A152&gt;=Overview!$B$4+7),"Outside selected week","Ready"))))</ns0:f>
      </ns0:c>
    </ns0:row>
    <ns0:row r="153" ht="15.75" customHeight="1">
      <ns0:c r="A153" s="228"/>
      <ns0:c r="B153" s="226"/>
      <ns0:c r="C153" s="226"/>
      <ns0:c r="D153" s="227"/>
      <ns0:c r="E153" s="226"/>
      <ns0:c r="F153" s="226"/>
      <ns0:c r="G153" s="83" t="str">
        <ns0:f>IF(COUNTA(A153:F153)=0,"",IF(NOT(ISNUMBER(Overview!$B$4)),"Set week on Overview",IF(OR(NOT(ISNUMBER(A153)),B153="",C153="",NOT(ISNUMBER(D153)),N(D153)&lt;0),"Complete expense",IF(OR(A153&lt;Overview!$B$4,A153&gt;=Overview!$B$4+7),"Outside selected week","Ready"))))</ns0:f>
      </ns0:c>
    </ns0:row>
    <ns0:row r="154" ht="15.75" customHeight="1">
      <ns0:c r="A154" s="228"/>
      <ns0:c r="B154" s="226"/>
      <ns0:c r="C154" s="226"/>
      <ns0:c r="D154" s="227"/>
      <ns0:c r="E154" s="226"/>
      <ns0:c r="F154" s="226"/>
      <ns0:c r="G154" s="83" t="str">
        <ns0:f>IF(COUNTA(A154:F154)=0,"",IF(NOT(ISNUMBER(Overview!$B$4)),"Set week on Overview",IF(OR(NOT(ISNUMBER(A154)),B154="",C154="",NOT(ISNUMBER(D154)),N(D154)&lt;0),"Complete expense",IF(OR(A154&lt;Overview!$B$4,A154&gt;=Overview!$B$4+7),"Outside selected week","Ready"))))</ns0:f>
      </ns0:c>
    </ns0:row>
    <ns0:row r="155" ht="15.75" customHeight="1">
      <ns0:c r="A155" s="228"/>
      <ns0:c r="B155" s="226"/>
      <ns0:c r="C155" s="226"/>
      <ns0:c r="D155" s="227"/>
      <ns0:c r="E155" s="226"/>
      <ns0:c r="F155" s="226"/>
      <ns0:c r="G155" s="83" t="str">
        <ns0:f>IF(COUNTA(A155:F155)=0,"",IF(NOT(ISNUMBER(Overview!$B$4)),"Set week on Overview",IF(OR(NOT(ISNUMBER(A155)),B155="",C155="",NOT(ISNUMBER(D155)),N(D155)&lt;0),"Complete expense",IF(OR(A155&lt;Overview!$B$4,A155&gt;=Overview!$B$4+7),"Outside selected week","Ready"))))</ns0:f>
      </ns0:c>
    </ns0:row>
    <ns0:row r="156" ht="15.75" customHeight="1">
      <ns0:c r="A156" s="228"/>
      <ns0:c r="B156" s="226"/>
      <ns0:c r="C156" s="226"/>
      <ns0:c r="D156" s="227"/>
      <ns0:c r="E156" s="226"/>
      <ns0:c r="F156" s="226"/>
      <ns0:c r="G156" s="83" t="str">
        <ns0:f>IF(COUNTA(A156:F156)=0,"",IF(NOT(ISNUMBER(Overview!$B$4)),"Set week on Overview",IF(OR(NOT(ISNUMBER(A156)),B156="",C156="",NOT(ISNUMBER(D156)),N(D156)&lt;0),"Complete expense",IF(OR(A156&lt;Overview!$B$4,A156&gt;=Overview!$B$4+7),"Outside selected week","Ready"))))</ns0:f>
      </ns0:c>
    </ns0:row>
    <ns0:row r="157" ht="15.75" customHeight="1">
      <ns0:c r="A157" s="228"/>
      <ns0:c r="B157" s="226"/>
      <ns0:c r="C157" s="226"/>
      <ns0:c r="D157" s="227"/>
      <ns0:c r="E157" s="226"/>
      <ns0:c r="F157" s="226"/>
      <ns0:c r="G157" s="83" t="str">
        <ns0:f>IF(COUNTA(A157:F157)=0,"",IF(NOT(ISNUMBER(Overview!$B$4)),"Set week on Overview",IF(OR(NOT(ISNUMBER(A157)),B157="",C157="",NOT(ISNUMBER(D157)),N(D157)&lt;0),"Complete expense",IF(OR(A157&lt;Overview!$B$4,A157&gt;=Overview!$B$4+7),"Outside selected week","Ready"))))</ns0:f>
      </ns0:c>
    </ns0:row>
    <ns0:row r="158" ht="15.75" customHeight="1">
      <ns0:c r="A158" s="228"/>
      <ns0:c r="B158" s="226"/>
      <ns0:c r="C158" s="226"/>
      <ns0:c r="D158" s="227"/>
      <ns0:c r="E158" s="226"/>
      <ns0:c r="F158" s="226"/>
      <ns0:c r="G158" s="83" t="str">
        <ns0:f>IF(COUNTA(A158:F158)=0,"",IF(NOT(ISNUMBER(Overview!$B$4)),"Set week on Overview",IF(OR(NOT(ISNUMBER(A158)),B158="",C158="",NOT(ISNUMBER(D158)),N(D158)&lt;0),"Complete expense",IF(OR(A158&lt;Overview!$B$4,A158&gt;=Overview!$B$4+7),"Outside selected week","Ready"))))</ns0:f>
      </ns0:c>
    </ns0:row>
    <ns0:row r="159" ht="15.75" customHeight="1">
      <ns0:c r="A159" s="228"/>
      <ns0:c r="B159" s="226"/>
      <ns0:c r="C159" s="226"/>
      <ns0:c r="D159" s="227"/>
      <ns0:c r="E159" s="226"/>
      <ns0:c r="F159" s="226"/>
      <ns0:c r="G159" s="83" t="str">
        <ns0:f>IF(COUNTA(A159:F159)=0,"",IF(NOT(ISNUMBER(Overview!$B$4)),"Set week on Overview",IF(OR(NOT(ISNUMBER(A159)),B159="",C159="",NOT(ISNUMBER(D159)),N(D159)&lt;0),"Complete expense",IF(OR(A159&lt;Overview!$B$4,A159&gt;=Overview!$B$4+7),"Outside selected week","Ready"))))</ns0:f>
      </ns0:c>
    </ns0:row>
    <ns0:row r="160" ht="15.75" customHeight="1">
      <ns0:c r="A160" s="228"/>
      <ns0:c r="B160" s="226"/>
      <ns0:c r="C160" s="226"/>
      <ns0:c r="D160" s="227"/>
      <ns0:c r="E160" s="226"/>
      <ns0:c r="F160" s="226"/>
      <ns0:c r="G160" s="83" t="str">
        <ns0:f>IF(COUNTA(A160:F160)=0,"",IF(NOT(ISNUMBER(Overview!$B$4)),"Set week on Overview",IF(OR(NOT(ISNUMBER(A160)),B160="",C160="",NOT(ISNUMBER(D160)),N(D160)&lt;0),"Complete expense",IF(OR(A160&lt;Overview!$B$4,A160&gt;=Overview!$B$4+7),"Outside selected week","Ready"))))</ns0:f>
      </ns0:c>
    </ns0:row>
    <ns0:row r="161" ht="15.75" customHeight="1">
      <ns0:c r="A161" s="228"/>
      <ns0:c r="B161" s="226"/>
      <ns0:c r="C161" s="226"/>
      <ns0:c r="D161" s="227"/>
      <ns0:c r="E161" s="226"/>
      <ns0:c r="F161" s="226"/>
      <ns0:c r="G161" s="83" t="str">
        <ns0:f>IF(COUNTA(A161:F161)=0,"",IF(NOT(ISNUMBER(Overview!$B$4)),"Set week on Overview",IF(OR(NOT(ISNUMBER(A161)),B161="",C161="",NOT(ISNUMBER(D161)),N(D161)&lt;0),"Complete expense",IF(OR(A161&lt;Overview!$B$4,A161&gt;=Overview!$B$4+7),"Outside selected week","Ready"))))</ns0:f>
      </ns0:c>
    </ns0:row>
    <ns0:row r="162" ht="15.75" customHeight="1">
      <ns0:c r="A162" s="228"/>
      <ns0:c r="B162" s="226"/>
      <ns0:c r="C162" s="226"/>
      <ns0:c r="D162" s="227"/>
      <ns0:c r="E162" s="226"/>
      <ns0:c r="F162" s="226"/>
      <ns0:c r="G162" s="83" t="str">
        <ns0:f>IF(COUNTA(A162:F162)=0,"",IF(NOT(ISNUMBER(Overview!$B$4)),"Set week on Overview",IF(OR(NOT(ISNUMBER(A162)),B162="",C162="",NOT(ISNUMBER(D162)),N(D162)&lt;0),"Complete expense",IF(OR(A162&lt;Overview!$B$4,A162&gt;=Overview!$B$4+7),"Outside selected week","Ready"))))</ns0:f>
      </ns0:c>
    </ns0:row>
    <ns0:row r="163" ht="15.75" customHeight="1">
      <ns0:c r="A163" s="228"/>
      <ns0:c r="B163" s="226"/>
      <ns0:c r="C163" s="226"/>
      <ns0:c r="D163" s="227"/>
      <ns0:c r="E163" s="226"/>
      <ns0:c r="F163" s="226"/>
      <ns0:c r="G163" s="83" t="str">
        <ns0:f>IF(COUNTA(A163:F163)=0,"",IF(NOT(ISNUMBER(Overview!$B$4)),"Set week on Overview",IF(OR(NOT(ISNUMBER(A163)),B163="",C163="",NOT(ISNUMBER(D163)),N(D163)&lt;0),"Complete expense",IF(OR(A163&lt;Overview!$B$4,A163&gt;=Overview!$B$4+7),"Outside selected week","Ready"))))</ns0:f>
      </ns0:c>
    </ns0:row>
    <ns0:row r="164" ht="15.75" customHeight="1">
      <ns0:c r="A164" s="228"/>
      <ns0:c r="B164" s="226"/>
      <ns0:c r="C164" s="226"/>
      <ns0:c r="D164" s="227"/>
      <ns0:c r="E164" s="226"/>
      <ns0:c r="F164" s="226"/>
      <ns0:c r="G164" s="83" t="str">
        <ns0:f>IF(COUNTA(A164:F164)=0,"",IF(NOT(ISNUMBER(Overview!$B$4)),"Set week on Overview",IF(OR(NOT(ISNUMBER(A164)),B164="",C164="",NOT(ISNUMBER(D164)),N(D164)&lt;0),"Complete expense",IF(OR(A164&lt;Overview!$B$4,A164&gt;=Overview!$B$4+7),"Outside selected week","Ready"))))</ns0:f>
      </ns0:c>
    </ns0:row>
    <ns0:row r="165" ht="15.75" customHeight="1">
      <ns0:c r="A165" s="228"/>
      <ns0:c r="B165" s="226"/>
      <ns0:c r="C165" s="226"/>
      <ns0:c r="D165" s="227"/>
      <ns0:c r="E165" s="226"/>
      <ns0:c r="F165" s="226"/>
      <ns0:c r="G165" s="83" t="str">
        <ns0:f>IF(COUNTA(A165:F165)=0,"",IF(NOT(ISNUMBER(Overview!$B$4)),"Set week on Overview",IF(OR(NOT(ISNUMBER(A165)),B165="",C165="",NOT(ISNUMBER(D165)),N(D165)&lt;0),"Complete expense",IF(OR(A165&lt;Overview!$B$4,A165&gt;=Overview!$B$4+7),"Outside selected week","Ready"))))</ns0:f>
      </ns0:c>
    </ns0:row>
    <ns0:row r="166" ht="15.75" customHeight="1">
      <ns0:c r="A166" s="228"/>
      <ns0:c r="B166" s="226"/>
      <ns0:c r="C166" s="226"/>
      <ns0:c r="D166" s="227"/>
      <ns0:c r="E166" s="226"/>
      <ns0:c r="F166" s="226"/>
      <ns0:c r="G166" s="83" t="str">
        <ns0:f>IF(COUNTA(A166:F166)=0,"",IF(NOT(ISNUMBER(Overview!$B$4)),"Set week on Overview",IF(OR(NOT(ISNUMBER(A166)),B166="",C166="",NOT(ISNUMBER(D166)),N(D166)&lt;0),"Complete expense",IF(OR(A166&lt;Overview!$B$4,A166&gt;=Overview!$B$4+7),"Outside selected week","Ready"))))</ns0:f>
      </ns0:c>
    </ns0:row>
    <ns0:row r="167" ht="15.75" customHeight="1">
      <ns0:c r="A167" s="228"/>
      <ns0:c r="B167" s="226"/>
      <ns0:c r="C167" s="226"/>
      <ns0:c r="D167" s="227"/>
      <ns0:c r="E167" s="226"/>
      <ns0:c r="F167" s="226"/>
      <ns0:c r="G167" s="83" t="str">
        <ns0:f>IF(COUNTA(A167:F167)=0,"",IF(NOT(ISNUMBER(Overview!$B$4)),"Set week on Overview",IF(OR(NOT(ISNUMBER(A167)),B167="",C167="",NOT(ISNUMBER(D167)),N(D167)&lt;0),"Complete expense",IF(OR(A167&lt;Overview!$B$4,A167&gt;=Overview!$B$4+7),"Outside selected week","Ready"))))</ns0:f>
      </ns0:c>
    </ns0:row>
    <ns0:row r="168" ht="15.75" customHeight="1">
      <ns0:c r="A168" s="228"/>
      <ns0:c r="B168" s="226"/>
      <ns0:c r="C168" s="226"/>
      <ns0:c r="D168" s="227"/>
      <ns0:c r="E168" s="226"/>
      <ns0:c r="F168" s="226"/>
      <ns0:c r="G168" s="83" t="str">
        <ns0:f>IF(COUNTA(A168:F168)=0,"",IF(NOT(ISNUMBER(Overview!$B$4)),"Set week on Overview",IF(OR(NOT(ISNUMBER(A168)),B168="",C168="",NOT(ISNUMBER(D168)),N(D168)&lt;0),"Complete expense",IF(OR(A168&lt;Overview!$B$4,A168&gt;=Overview!$B$4+7),"Outside selected week","Ready"))))</ns0:f>
      </ns0:c>
    </ns0:row>
    <ns0:row r="169" ht="15.75" customHeight="1">
      <ns0:c r="A169" s="228"/>
      <ns0:c r="B169" s="226"/>
      <ns0:c r="C169" s="226"/>
      <ns0:c r="D169" s="227"/>
      <ns0:c r="E169" s="226"/>
      <ns0:c r="F169" s="226"/>
      <ns0:c r="G169" s="83" t="str">
        <ns0:f>IF(COUNTA(A169:F169)=0,"",IF(NOT(ISNUMBER(Overview!$B$4)),"Set week on Overview",IF(OR(NOT(ISNUMBER(A169)),B169="",C169="",NOT(ISNUMBER(D169)),N(D169)&lt;0),"Complete expense",IF(OR(A169&lt;Overview!$B$4,A169&gt;=Overview!$B$4+7),"Outside selected week","Ready"))))</ns0:f>
      </ns0:c>
    </ns0:row>
    <ns0:row r="170" ht="15.75" customHeight="1">
      <ns0:c r="A170" s="228"/>
      <ns0:c r="B170" s="226"/>
      <ns0:c r="C170" s="226"/>
      <ns0:c r="D170" s="227"/>
      <ns0:c r="E170" s="226"/>
      <ns0:c r="F170" s="226"/>
      <ns0:c r="G170" s="83" t="str">
        <ns0:f>IF(COUNTA(A170:F170)=0,"",IF(NOT(ISNUMBER(Overview!$B$4)),"Set week on Overview",IF(OR(NOT(ISNUMBER(A170)),B170="",C170="",NOT(ISNUMBER(D170)),N(D170)&lt;0),"Complete expense",IF(OR(A170&lt;Overview!$B$4,A170&gt;=Overview!$B$4+7),"Outside selected week","Ready"))))</ns0:f>
      </ns0:c>
    </ns0:row>
    <ns0:row r="171" ht="15.75" customHeight="1">
      <ns0:c r="A171" s="228"/>
      <ns0:c r="B171" s="226"/>
      <ns0:c r="C171" s="226"/>
      <ns0:c r="D171" s="227"/>
      <ns0:c r="E171" s="226"/>
      <ns0:c r="F171" s="226"/>
      <ns0:c r="G171" s="83" t="str">
        <ns0:f>IF(COUNTA(A171:F171)=0,"",IF(NOT(ISNUMBER(Overview!$B$4)),"Set week on Overview",IF(OR(NOT(ISNUMBER(A171)),B171="",C171="",NOT(ISNUMBER(D171)),N(D171)&lt;0),"Complete expense",IF(OR(A171&lt;Overview!$B$4,A171&gt;=Overview!$B$4+7),"Outside selected week","Ready"))))</ns0:f>
      </ns0:c>
    </ns0:row>
    <ns0:row r="172" ht="15.75" customHeight="1">
      <ns0:c r="A172" s="228"/>
      <ns0:c r="B172" s="226"/>
      <ns0:c r="C172" s="226"/>
      <ns0:c r="D172" s="227"/>
      <ns0:c r="E172" s="226"/>
      <ns0:c r="F172" s="226"/>
      <ns0:c r="G172" s="83" t="str">
        <ns0:f>IF(COUNTA(A172:F172)=0,"",IF(NOT(ISNUMBER(Overview!$B$4)),"Set week on Overview",IF(OR(NOT(ISNUMBER(A172)),B172="",C172="",NOT(ISNUMBER(D172)),N(D172)&lt;0),"Complete expense",IF(OR(A172&lt;Overview!$B$4,A172&gt;=Overview!$B$4+7),"Outside selected week","Ready"))))</ns0:f>
      </ns0:c>
    </ns0:row>
    <ns0:row r="173" ht="15.75" customHeight="1">
      <ns0:c r="A173" s="228"/>
      <ns0:c r="B173" s="226"/>
      <ns0:c r="C173" s="226"/>
      <ns0:c r="D173" s="227"/>
      <ns0:c r="E173" s="226"/>
      <ns0:c r="F173" s="226"/>
      <ns0:c r="G173" s="83" t="str">
        <ns0:f>IF(COUNTA(A173:F173)=0,"",IF(NOT(ISNUMBER(Overview!$B$4)),"Set week on Overview",IF(OR(NOT(ISNUMBER(A173)),B173="",C173="",NOT(ISNUMBER(D173)),N(D173)&lt;0),"Complete expense",IF(OR(A173&lt;Overview!$B$4,A173&gt;=Overview!$B$4+7),"Outside selected week","Ready"))))</ns0:f>
      </ns0:c>
    </ns0:row>
    <ns0:row r="174" ht="15.75" customHeight="1">
      <ns0:c r="A174" s="228"/>
      <ns0:c r="B174" s="226"/>
      <ns0:c r="C174" s="226"/>
      <ns0:c r="D174" s="227"/>
      <ns0:c r="E174" s="226"/>
      <ns0:c r="F174" s="226"/>
      <ns0:c r="G174" s="83" t="str">
        <ns0:f>IF(COUNTA(A174:F174)=0,"",IF(NOT(ISNUMBER(Overview!$B$4)),"Set week on Overview",IF(OR(NOT(ISNUMBER(A174)),B174="",C174="",NOT(ISNUMBER(D174)),N(D174)&lt;0),"Complete expense",IF(OR(A174&lt;Overview!$B$4,A174&gt;=Overview!$B$4+7),"Outside selected week","Ready"))))</ns0:f>
      </ns0:c>
    </ns0:row>
    <ns0:row r="175" ht="15.75" customHeight="1">
      <ns0:c r="A175" s="228"/>
      <ns0:c r="B175" s="226"/>
      <ns0:c r="C175" s="226"/>
      <ns0:c r="D175" s="227"/>
      <ns0:c r="E175" s="226"/>
      <ns0:c r="F175" s="226"/>
      <ns0:c r="G175" s="83" t="str">
        <ns0:f>IF(COUNTA(A175:F175)=0,"",IF(NOT(ISNUMBER(Overview!$B$4)),"Set week on Overview",IF(OR(NOT(ISNUMBER(A175)),B175="",C175="",NOT(ISNUMBER(D175)),N(D175)&lt;0),"Complete expense",IF(OR(A175&lt;Overview!$B$4,A175&gt;=Overview!$B$4+7),"Outside selected week","Ready"))))</ns0:f>
      </ns0:c>
    </ns0:row>
    <ns0:row r="176" ht="15.75" customHeight="1">
      <ns0:c r="A176" s="228"/>
      <ns0:c r="B176" s="226"/>
      <ns0:c r="C176" s="226"/>
      <ns0:c r="D176" s="227"/>
      <ns0:c r="E176" s="226"/>
      <ns0:c r="F176" s="226"/>
      <ns0:c r="G176" s="83" t="str">
        <ns0:f>IF(COUNTA(A176:F176)=0,"",IF(NOT(ISNUMBER(Overview!$B$4)),"Set week on Overview",IF(OR(NOT(ISNUMBER(A176)),B176="",C176="",NOT(ISNUMBER(D176)),N(D176)&lt;0),"Complete expense",IF(OR(A176&lt;Overview!$B$4,A176&gt;=Overview!$B$4+7),"Outside selected week","Ready"))))</ns0:f>
      </ns0:c>
    </ns0:row>
    <ns0:row r="177" ht="15.75" customHeight="1">
      <ns0:c r="A177" s="228"/>
      <ns0:c r="B177" s="226"/>
      <ns0:c r="C177" s="226"/>
      <ns0:c r="D177" s="227"/>
      <ns0:c r="E177" s="226"/>
      <ns0:c r="F177" s="226"/>
      <ns0:c r="G177" s="83" t="str">
        <ns0:f>IF(COUNTA(A177:F177)=0,"",IF(NOT(ISNUMBER(Overview!$B$4)),"Set week on Overview",IF(OR(NOT(ISNUMBER(A177)),B177="",C177="",NOT(ISNUMBER(D177)),N(D177)&lt;0),"Complete expense",IF(OR(A177&lt;Overview!$B$4,A177&gt;=Overview!$B$4+7),"Outside selected week","Ready"))))</ns0:f>
      </ns0:c>
    </ns0:row>
    <ns0:row r="178" ht="15.75" customHeight="1">
      <ns0:c r="A178" s="228"/>
      <ns0:c r="B178" s="226"/>
      <ns0:c r="C178" s="226"/>
      <ns0:c r="D178" s="227"/>
      <ns0:c r="E178" s="226"/>
      <ns0:c r="F178" s="226"/>
      <ns0:c r="G178" s="83" t="str">
        <ns0:f>IF(COUNTA(A178:F178)=0,"",IF(NOT(ISNUMBER(Overview!$B$4)),"Set week on Overview",IF(OR(NOT(ISNUMBER(A178)),B178="",C178="",NOT(ISNUMBER(D178)),N(D178)&lt;0),"Complete expense",IF(OR(A178&lt;Overview!$B$4,A178&gt;=Overview!$B$4+7),"Outside selected week","Ready"))))</ns0:f>
      </ns0:c>
    </ns0:row>
    <ns0:row r="179" ht="15.75" customHeight="1">
      <ns0:c r="A179" s="228"/>
      <ns0:c r="B179" s="226"/>
      <ns0:c r="C179" s="226"/>
      <ns0:c r="D179" s="227"/>
      <ns0:c r="E179" s="226"/>
      <ns0:c r="F179" s="226"/>
      <ns0:c r="G179" s="83" t="str">
        <ns0:f>IF(COUNTA(A179:F179)=0,"",IF(NOT(ISNUMBER(Overview!$B$4)),"Set week on Overview",IF(OR(NOT(ISNUMBER(A179)),B179="",C179="",NOT(ISNUMBER(D179)),N(D179)&lt;0),"Complete expense",IF(OR(A179&lt;Overview!$B$4,A179&gt;=Overview!$B$4+7),"Outside selected week","Ready"))))</ns0:f>
      </ns0:c>
    </ns0:row>
    <ns0:row r="180" ht="15.75" customHeight="1">
      <ns0:c r="A180" s="228"/>
      <ns0:c r="B180" s="226"/>
      <ns0:c r="C180" s="226"/>
      <ns0:c r="D180" s="227"/>
      <ns0:c r="E180" s="226"/>
      <ns0:c r="F180" s="226"/>
      <ns0:c r="G180" s="83" t="str">
        <ns0:f>IF(COUNTA(A180:F180)=0,"",IF(NOT(ISNUMBER(Overview!$B$4)),"Set week on Overview",IF(OR(NOT(ISNUMBER(A180)),B180="",C180="",NOT(ISNUMBER(D180)),N(D180)&lt;0),"Complete expense",IF(OR(A180&lt;Overview!$B$4,A180&gt;=Overview!$B$4+7),"Outside selected week","Ready"))))</ns0:f>
      </ns0:c>
    </ns0:row>
    <ns0:row r="181" ht="15.75" customHeight="1">
      <ns0:c r="A181" s="228"/>
      <ns0:c r="B181" s="226"/>
      <ns0:c r="C181" s="226"/>
      <ns0:c r="D181" s="227"/>
      <ns0:c r="E181" s="226"/>
      <ns0:c r="F181" s="226"/>
      <ns0:c r="G181" s="83" t="str">
        <ns0:f>IF(COUNTA(A181:F181)=0,"",IF(NOT(ISNUMBER(Overview!$B$4)),"Set week on Overview",IF(OR(NOT(ISNUMBER(A181)),B181="",C181="",NOT(ISNUMBER(D181)),N(D181)&lt;0),"Complete expense",IF(OR(A181&lt;Overview!$B$4,A181&gt;=Overview!$B$4+7),"Outside selected week","Ready"))))</ns0:f>
      </ns0:c>
    </ns0:row>
    <ns0:row r="182" ht="15.75" customHeight="1">
      <ns0:c r="A182" s="228"/>
      <ns0:c r="B182" s="226"/>
      <ns0:c r="C182" s="226"/>
      <ns0:c r="D182" s="227"/>
      <ns0:c r="E182" s="226"/>
      <ns0:c r="F182" s="226"/>
      <ns0:c r="G182" s="83" t="str">
        <ns0:f>IF(COUNTA(A182:F182)=0,"",IF(NOT(ISNUMBER(Overview!$B$4)),"Set week on Overview",IF(OR(NOT(ISNUMBER(A182)),B182="",C182="",NOT(ISNUMBER(D182)),N(D182)&lt;0),"Complete expense",IF(OR(A182&lt;Overview!$B$4,A182&gt;=Overview!$B$4+7),"Outside selected week","Ready"))))</ns0:f>
      </ns0:c>
    </ns0:row>
    <ns0:row r="183" ht="15.75" customHeight="1">
      <ns0:c r="A183" s="228"/>
      <ns0:c r="B183" s="226"/>
      <ns0:c r="C183" s="226"/>
      <ns0:c r="D183" s="227"/>
      <ns0:c r="E183" s="226"/>
      <ns0:c r="F183" s="226"/>
      <ns0:c r="G183" s="83" t="str">
        <ns0:f>IF(COUNTA(A183:F183)=0,"",IF(NOT(ISNUMBER(Overview!$B$4)),"Set week on Overview",IF(OR(NOT(ISNUMBER(A183)),B183="",C183="",NOT(ISNUMBER(D183)),N(D183)&lt;0),"Complete expense",IF(OR(A183&lt;Overview!$B$4,A183&gt;=Overview!$B$4+7),"Outside selected week","Ready"))))</ns0:f>
      </ns0:c>
    </ns0:row>
    <ns0:row r="184" ht="15.75" customHeight="1">
      <ns0:c r="A184" s="228"/>
      <ns0:c r="B184" s="226"/>
      <ns0:c r="C184" s="226"/>
      <ns0:c r="D184" s="227"/>
      <ns0:c r="E184" s="226"/>
      <ns0:c r="F184" s="226"/>
      <ns0:c r="G184" s="83" t="str">
        <ns0:f>IF(COUNTA(A184:F184)=0,"",IF(NOT(ISNUMBER(Overview!$B$4)),"Set week on Overview",IF(OR(NOT(ISNUMBER(A184)),B184="",C184="",NOT(ISNUMBER(D184)),N(D184)&lt;0),"Complete expense",IF(OR(A184&lt;Overview!$B$4,A184&gt;=Overview!$B$4+7),"Outside selected week","Ready"))))</ns0:f>
      </ns0:c>
    </ns0:row>
    <ns0:row r="185" ht="15.75" customHeight="1">
      <ns0:c r="A185" s="228"/>
      <ns0:c r="B185" s="226"/>
      <ns0:c r="C185" s="226"/>
      <ns0:c r="D185" s="227"/>
      <ns0:c r="E185" s="226"/>
      <ns0:c r="F185" s="226"/>
      <ns0:c r="G185" s="83" t="str">
        <ns0:f>IF(COUNTA(A185:F185)=0,"",IF(NOT(ISNUMBER(Overview!$B$4)),"Set week on Overview",IF(OR(NOT(ISNUMBER(A185)),B185="",C185="",NOT(ISNUMBER(D185)),N(D185)&lt;0),"Complete expense",IF(OR(A185&lt;Overview!$B$4,A185&gt;=Overview!$B$4+7),"Outside selected week","Ready"))))</ns0:f>
      </ns0:c>
    </ns0:row>
    <ns0:row r="186" ht="15.75" customHeight="1">
      <ns0:c r="A186" s="228"/>
      <ns0:c r="B186" s="226"/>
      <ns0:c r="C186" s="226"/>
      <ns0:c r="D186" s="227"/>
      <ns0:c r="E186" s="226"/>
      <ns0:c r="F186" s="226"/>
      <ns0:c r="G186" s="83" t="str">
        <ns0:f>IF(COUNTA(A186:F186)=0,"",IF(NOT(ISNUMBER(Overview!$B$4)),"Set week on Overview",IF(OR(NOT(ISNUMBER(A186)),B186="",C186="",NOT(ISNUMBER(D186)),N(D186)&lt;0),"Complete expense",IF(OR(A186&lt;Overview!$B$4,A186&gt;=Overview!$B$4+7),"Outside selected week","Ready"))))</ns0:f>
      </ns0:c>
    </ns0:row>
    <ns0:row r="187" ht="15.75" customHeight="1">
      <ns0:c r="A187" s="228"/>
      <ns0:c r="B187" s="226"/>
      <ns0:c r="C187" s="226"/>
      <ns0:c r="D187" s="227"/>
      <ns0:c r="E187" s="226"/>
      <ns0:c r="F187" s="226"/>
      <ns0:c r="G187" s="83" t="str">
        <ns0:f>IF(COUNTA(A187:F187)=0,"",IF(NOT(ISNUMBER(Overview!$B$4)),"Set week on Overview",IF(OR(NOT(ISNUMBER(A187)),B187="",C187="",NOT(ISNUMBER(D187)),N(D187)&lt;0),"Complete expense",IF(OR(A187&lt;Overview!$B$4,A187&gt;=Overview!$B$4+7),"Outside selected week","Ready"))))</ns0:f>
      </ns0:c>
    </ns0:row>
    <ns0:row r="188" ht="15.75" customHeight="1">
      <ns0:c r="A188" s="228"/>
      <ns0:c r="B188" s="226"/>
      <ns0:c r="C188" s="226"/>
      <ns0:c r="D188" s="227"/>
      <ns0:c r="E188" s="226"/>
      <ns0:c r="F188" s="226"/>
      <ns0:c r="G188" s="83" t="str">
        <ns0:f>IF(COUNTA(A188:F188)=0,"",IF(NOT(ISNUMBER(Overview!$B$4)),"Set week on Overview",IF(OR(NOT(ISNUMBER(A188)),B188="",C188="",NOT(ISNUMBER(D188)),N(D188)&lt;0),"Complete expense",IF(OR(A188&lt;Overview!$B$4,A188&gt;=Overview!$B$4+7),"Outside selected week","Ready"))))</ns0:f>
      </ns0:c>
    </ns0:row>
    <ns0:row r="189" ht="15.75" customHeight="1">
      <ns0:c r="A189" s="228"/>
      <ns0:c r="B189" s="226"/>
      <ns0:c r="C189" s="226"/>
      <ns0:c r="D189" s="227"/>
      <ns0:c r="E189" s="226"/>
      <ns0:c r="F189" s="226"/>
      <ns0:c r="G189" s="83" t="str">
        <ns0:f>IF(COUNTA(A189:F189)=0,"",IF(NOT(ISNUMBER(Overview!$B$4)),"Set week on Overview",IF(OR(NOT(ISNUMBER(A189)),B189="",C189="",NOT(ISNUMBER(D189)),N(D189)&lt;0),"Complete expense",IF(OR(A189&lt;Overview!$B$4,A189&gt;=Overview!$B$4+7),"Outside selected week","Ready"))))</ns0:f>
      </ns0:c>
    </ns0:row>
    <ns0:row r="190" ht="15.75" customHeight="1">
      <ns0:c r="A190" s="228"/>
      <ns0:c r="B190" s="226"/>
      <ns0:c r="C190" s="226"/>
      <ns0:c r="D190" s="227"/>
      <ns0:c r="E190" s="226"/>
      <ns0:c r="F190" s="226"/>
      <ns0:c r="G190" s="83" t="str">
        <ns0:f>IF(COUNTA(A190:F190)=0,"",IF(NOT(ISNUMBER(Overview!$B$4)),"Set week on Overview",IF(OR(NOT(ISNUMBER(A190)),B190="",C190="",NOT(ISNUMBER(D190)),N(D190)&lt;0),"Complete expense",IF(OR(A190&lt;Overview!$B$4,A190&gt;=Overview!$B$4+7),"Outside selected week","Ready"))))</ns0:f>
      </ns0:c>
    </ns0:row>
    <ns0:row r="191" ht="15.75" customHeight="1">
      <ns0:c r="A191" s="228"/>
      <ns0:c r="B191" s="226"/>
      <ns0:c r="C191" s="226"/>
      <ns0:c r="D191" s="227"/>
      <ns0:c r="E191" s="226"/>
      <ns0:c r="F191" s="226"/>
      <ns0:c r="G191" s="83" t="str">
        <ns0:f>IF(COUNTA(A191:F191)=0,"",IF(NOT(ISNUMBER(Overview!$B$4)),"Set week on Overview",IF(OR(NOT(ISNUMBER(A191)),B191="",C191="",NOT(ISNUMBER(D191)),N(D191)&lt;0),"Complete expense",IF(OR(A191&lt;Overview!$B$4,A191&gt;=Overview!$B$4+7),"Outside selected week","Ready"))))</ns0:f>
      </ns0:c>
    </ns0:row>
    <ns0:row r="192" ht="15.75" customHeight="1">
      <ns0:c r="A192" s="228"/>
      <ns0:c r="B192" s="226"/>
      <ns0:c r="C192" s="226"/>
      <ns0:c r="D192" s="227"/>
      <ns0:c r="E192" s="226"/>
      <ns0:c r="F192" s="226"/>
      <ns0:c r="G192" s="83" t="str">
        <ns0:f>IF(COUNTA(A192:F192)=0,"",IF(NOT(ISNUMBER(Overview!$B$4)),"Set week on Overview",IF(OR(NOT(ISNUMBER(A192)),B192="",C192="",NOT(ISNUMBER(D192)),N(D192)&lt;0),"Complete expense",IF(OR(A192&lt;Overview!$B$4,A192&gt;=Overview!$B$4+7),"Outside selected week","Ready"))))</ns0:f>
      </ns0:c>
    </ns0:row>
    <ns0:row r="193" ht="15.75" customHeight="1">
      <ns0:c r="A193" s="228"/>
      <ns0:c r="B193" s="226"/>
      <ns0:c r="C193" s="226"/>
      <ns0:c r="D193" s="227"/>
      <ns0:c r="E193" s="226"/>
      <ns0:c r="F193" s="226"/>
      <ns0:c r="G193" s="83" t="str">
        <ns0:f>IF(COUNTA(A193:F193)=0,"",IF(NOT(ISNUMBER(Overview!$B$4)),"Set week on Overview",IF(OR(NOT(ISNUMBER(A193)),B193="",C193="",NOT(ISNUMBER(D193)),N(D193)&lt;0),"Complete expense",IF(OR(A193&lt;Overview!$B$4,A193&gt;=Overview!$B$4+7),"Outside selected week","Ready"))))</ns0:f>
      </ns0:c>
    </ns0:row>
    <ns0:row r="194" ht="15.75" customHeight="1">
      <ns0:c r="A194" s="228"/>
      <ns0:c r="B194" s="226"/>
      <ns0:c r="C194" s="226"/>
      <ns0:c r="D194" s="227"/>
      <ns0:c r="E194" s="226"/>
      <ns0:c r="F194" s="226"/>
      <ns0:c r="G194" s="83" t="str">
        <ns0:f>IF(COUNTA(A194:F194)=0,"",IF(NOT(ISNUMBER(Overview!$B$4)),"Set week on Overview",IF(OR(NOT(ISNUMBER(A194)),B194="",C194="",NOT(ISNUMBER(D194)),N(D194)&lt;0),"Complete expense",IF(OR(A194&lt;Overview!$B$4,A194&gt;=Overview!$B$4+7),"Outside selected week","Ready"))))</ns0:f>
      </ns0:c>
    </ns0:row>
    <ns0:row r="195" ht="15.75" customHeight="1">
      <ns0:c r="A195" s="228"/>
      <ns0:c r="B195" s="226"/>
      <ns0:c r="C195" s="226"/>
      <ns0:c r="D195" s="227"/>
      <ns0:c r="E195" s="226"/>
      <ns0:c r="F195" s="226"/>
      <ns0:c r="G195" s="83" t="str">
        <ns0:f>IF(COUNTA(A195:F195)=0,"",IF(NOT(ISNUMBER(Overview!$B$4)),"Set week on Overview",IF(OR(NOT(ISNUMBER(A195)),B195="",C195="",NOT(ISNUMBER(D195)),N(D195)&lt;0),"Complete expense",IF(OR(A195&lt;Overview!$B$4,A195&gt;=Overview!$B$4+7),"Outside selected week","Ready"))))</ns0:f>
      </ns0:c>
    </ns0:row>
    <ns0:row r="196" ht="15.75" customHeight="1">
      <ns0:c r="A196" s="228"/>
      <ns0:c r="B196" s="226"/>
      <ns0:c r="C196" s="226"/>
      <ns0:c r="D196" s="227"/>
      <ns0:c r="E196" s="226"/>
      <ns0:c r="F196" s="226"/>
      <ns0:c r="G196" s="83" t="str">
        <ns0:f>IF(COUNTA(A196:F196)=0,"",IF(NOT(ISNUMBER(Overview!$B$4)),"Set week on Overview",IF(OR(NOT(ISNUMBER(A196)),B196="",C196="",NOT(ISNUMBER(D196)),N(D196)&lt;0),"Complete expense",IF(OR(A196&lt;Overview!$B$4,A196&gt;=Overview!$B$4+7),"Outside selected week","Ready"))))</ns0:f>
      </ns0:c>
    </ns0:row>
    <ns0:row r="197" ht="15.75" customHeight="1">
      <ns0:c r="A197" s="228"/>
      <ns0:c r="B197" s="226"/>
      <ns0:c r="C197" s="226"/>
      <ns0:c r="D197" s="227"/>
      <ns0:c r="E197" s="226"/>
      <ns0:c r="F197" s="226"/>
      <ns0:c r="G197" s="83" t="str">
        <ns0:f>IF(COUNTA(A197:F197)=0,"",IF(NOT(ISNUMBER(Overview!$B$4)),"Set week on Overview",IF(OR(NOT(ISNUMBER(A197)),B197="",C197="",NOT(ISNUMBER(D197)),N(D197)&lt;0),"Complete expense",IF(OR(A197&lt;Overview!$B$4,A197&gt;=Overview!$B$4+7),"Outside selected week","Ready"))))</ns0:f>
      </ns0:c>
    </ns0:row>
    <ns0:row r="198" ht="15.75" customHeight="1">
      <ns0:c r="A198" s="228"/>
      <ns0:c r="B198" s="226"/>
      <ns0:c r="C198" s="226"/>
      <ns0:c r="D198" s="227"/>
      <ns0:c r="E198" s="226"/>
      <ns0:c r="F198" s="226"/>
      <ns0:c r="G198" s="83" t="str">
        <ns0:f>IF(COUNTA(A198:F198)=0,"",IF(NOT(ISNUMBER(Overview!$B$4)),"Set week on Overview",IF(OR(NOT(ISNUMBER(A198)),B198="",C198="",NOT(ISNUMBER(D198)),N(D198)&lt;0),"Complete expense",IF(OR(A198&lt;Overview!$B$4,A198&gt;=Overview!$B$4+7),"Outside selected week","Ready"))))</ns0:f>
      </ns0:c>
    </ns0:row>
    <ns0:row r="199" ht="15.75" customHeight="1">
      <ns0:c r="A199" s="228"/>
      <ns0:c r="B199" s="226"/>
      <ns0:c r="C199" s="226"/>
      <ns0:c r="D199" s="227"/>
      <ns0:c r="E199" s="226"/>
      <ns0:c r="F199" s="226"/>
      <ns0:c r="G199" s="83" t="str">
        <ns0:f>IF(COUNTA(A199:F199)=0,"",IF(NOT(ISNUMBER(Overview!$B$4)),"Set week on Overview",IF(OR(NOT(ISNUMBER(A199)),B199="",C199="",NOT(ISNUMBER(D199)),N(D199)&lt;0),"Complete expense",IF(OR(A199&lt;Overview!$B$4,A199&gt;=Overview!$B$4+7),"Outside selected week","Ready"))))</ns0:f>
      </ns0:c>
    </ns0:row>
    <ns0:row r="200" ht="15.75" customHeight="1">
      <ns0:c r="A200" s="228"/>
      <ns0:c r="B200" s="226"/>
      <ns0:c r="C200" s="226"/>
      <ns0:c r="D200" s="227"/>
      <ns0:c r="E200" s="226"/>
      <ns0:c r="F200" s="226"/>
      <ns0:c r="G200" s="83" t="str">
        <ns0:f>IF(COUNTA(A200:F200)=0,"",IF(NOT(ISNUMBER(Overview!$B$4)),"Set week on Overview",IF(OR(NOT(ISNUMBER(A200)),B200="",C200="",NOT(ISNUMBER(D200)),N(D200)&lt;0),"Complete expense",IF(OR(A200&lt;Overview!$B$4,A200&gt;=Overview!$B$4+7),"Outside selected week","Ready"))))</ns0:f>
      </ns0:c>
    </ns0:row>
    <ns0:row r="201" ht="15.75" customHeight="1">
      <ns0:c r="A201" s="228"/>
      <ns0:c r="B201" s="226"/>
      <ns0:c r="C201" s="226"/>
      <ns0:c r="D201" s="227"/>
      <ns0:c r="E201" s="226"/>
      <ns0:c r="F201" s="226"/>
      <ns0:c r="G201" s="83" t="str">
        <ns0:f>IF(COUNTA(A201:F201)=0,"",IF(NOT(ISNUMBER(Overview!$B$4)),"Set week on Overview",IF(OR(NOT(ISNUMBER(A201)),B201="",C201="",NOT(ISNUMBER(D201)),N(D201)&lt;0),"Complete expense",IF(OR(A201&lt;Overview!$B$4,A201&gt;=Overview!$B$4+7),"Outside selected week","Ready"))))</ns0:f>
      </ns0:c>
    </ns0:row>
    <ns0:row r="202" ht="15.75" customHeight="1">
      <ns0:c r="A202" s="228"/>
      <ns0:c r="B202" s="226"/>
      <ns0:c r="C202" s="226"/>
      <ns0:c r="D202" s="227"/>
      <ns0:c r="E202" s="226"/>
      <ns0:c r="F202" s="226"/>
      <ns0:c r="G202" s="83" t="str">
        <ns0:f>IF(COUNTA(A202:F202)=0,"",IF(NOT(ISNUMBER(Overview!$B$4)),"Set week on Overview",IF(OR(NOT(ISNUMBER(A202)),B202="",C202="",NOT(ISNUMBER(D202)),N(D202)&lt;0),"Complete expense",IF(OR(A202&lt;Overview!$B$4,A202&gt;=Overview!$B$4+7),"Outside selected week","Ready"))))</ns0:f>
      </ns0:c>
    </ns0:row>
    <ns0:row r="203" ht="15.75" customHeight="1">
      <ns0:c r="A203" s="228"/>
      <ns0:c r="B203" s="226"/>
      <ns0:c r="C203" s="226"/>
      <ns0:c r="D203" s="227"/>
      <ns0:c r="E203" s="226"/>
      <ns0:c r="F203" s="226"/>
      <ns0:c r="G203" s="83" t="str">
        <ns0:f>IF(COUNTA(A203:F203)=0,"",IF(NOT(ISNUMBER(Overview!$B$4)),"Set week on Overview",IF(OR(NOT(ISNUMBER(A203)),B203="",C203="",NOT(ISNUMBER(D203)),N(D203)&lt;0),"Complete expense",IF(OR(A203&lt;Overview!$B$4,A203&gt;=Overview!$B$4+7),"Outside selected week","Ready"))))</ns0:f>
      </ns0:c>
    </ns0:row>
    <ns0:row r="204" ht="15.75" customHeight="1">
      <ns0:c r="A204" s="228"/>
      <ns0:c r="B204" s="226"/>
      <ns0:c r="C204" s="226"/>
      <ns0:c r="D204" s="227"/>
      <ns0:c r="E204" s="226"/>
      <ns0:c r="F204" s="226"/>
      <ns0:c r="G204" s="83" t="str">
        <ns0:f>IF(COUNTA(A204:F204)=0,"",IF(NOT(ISNUMBER(Overview!$B$4)),"Set week on Overview",IF(OR(NOT(ISNUMBER(A204)),B204="",C204="",NOT(ISNUMBER(D204)),N(D204)&lt;0),"Complete expense",IF(OR(A204&lt;Overview!$B$4,A204&gt;=Overview!$B$4+7),"Outside selected week","Ready"))))</ns0:f>
      </ns0:c>
    </ns0:row>
    <ns0:row r="205" ht="15.75" customHeight="1">
      <ns0:c r="A205" s="228"/>
      <ns0:c r="B205" s="226"/>
      <ns0:c r="C205" s="226"/>
      <ns0:c r="D205" s="227"/>
      <ns0:c r="E205" s="226"/>
      <ns0:c r="F205" s="226"/>
      <ns0:c r="G205" s="83" t="str">
        <ns0:f>IF(COUNTA(A205:F205)=0,"",IF(NOT(ISNUMBER(Overview!$B$4)),"Set week on Overview",IF(OR(NOT(ISNUMBER(A205)),B205="",C205="",NOT(ISNUMBER(D205)),N(D205)&lt;0),"Complete expense",IF(OR(A205&lt;Overview!$B$4,A205&gt;=Overview!$B$4+7),"Outside selected week","Ready"))))</ns0:f>
      </ns0:c>
    </ns0:row>
    <ns0:row r="206" ht="15.75" customHeight="1">
      <ns0:c r="A206" s="228"/>
      <ns0:c r="B206" s="226"/>
      <ns0:c r="C206" s="226"/>
      <ns0:c r="D206" s="227"/>
      <ns0:c r="E206" s="226"/>
      <ns0:c r="F206" s="226"/>
      <ns0:c r="G206" s="83" t="str">
        <ns0:f>IF(COUNTA(A206:F206)=0,"",IF(NOT(ISNUMBER(Overview!$B$4)),"Set week on Overview",IF(OR(NOT(ISNUMBER(A206)),B206="",C206="",NOT(ISNUMBER(D206)),N(D206)&lt;0),"Complete expense",IF(OR(A206&lt;Overview!$B$4,A206&gt;=Overview!$B$4+7),"Outside selected week","Ready"))))</ns0:f>
      </ns0:c>
    </ns0:row>
    <ns0:row r="207" ht="15.75" customHeight="1">
      <ns0:c r="A207" s="228"/>
      <ns0:c r="B207" s="226"/>
      <ns0:c r="C207" s="226"/>
      <ns0:c r="D207" s="227"/>
      <ns0:c r="E207" s="226"/>
      <ns0:c r="F207" s="226"/>
      <ns0:c r="G207" s="83" t="str">
        <ns0:f>IF(COUNTA(A207:F207)=0,"",IF(NOT(ISNUMBER(Overview!$B$4)),"Set week on Overview",IF(OR(NOT(ISNUMBER(A207)),B207="",C207="",NOT(ISNUMBER(D207)),N(D207)&lt;0),"Complete expense",IF(OR(A207&lt;Overview!$B$4,A207&gt;=Overview!$B$4+7),"Outside selected week","Ready"))))</ns0:f>
      </ns0:c>
    </ns0:row>
    <ns0:row r="208" ht="15.75" customHeight="1">
      <ns0:c r="A208" s="228"/>
      <ns0:c r="B208" s="226"/>
      <ns0:c r="C208" s="226"/>
      <ns0:c r="D208" s="227"/>
      <ns0:c r="E208" s="226"/>
      <ns0:c r="F208" s="226"/>
      <ns0:c r="G208" s="83" t="str">
        <ns0:f>IF(COUNTA(A208:F208)=0,"",IF(NOT(ISNUMBER(Overview!$B$4)),"Set week on Overview",IF(OR(NOT(ISNUMBER(A208)),B208="",C208="",NOT(ISNUMBER(D208)),N(D208)&lt;0),"Complete expense",IF(OR(A208&lt;Overview!$B$4,A208&gt;=Overview!$B$4+7),"Outside selected week","Ready"))))</ns0:f>
      </ns0:c>
    </ns0:row>
    <ns0:row r="209" ht="15.75" customHeight="1">
      <ns0:c r="A209" s="228"/>
      <ns0:c r="B209" s="226"/>
      <ns0:c r="C209" s="226"/>
      <ns0:c r="D209" s="227"/>
      <ns0:c r="E209" s="226"/>
      <ns0:c r="F209" s="226"/>
      <ns0:c r="G209" s="83" t="str">
        <ns0:f>IF(COUNTA(A209:F209)=0,"",IF(NOT(ISNUMBER(Overview!$B$4)),"Set week on Overview",IF(OR(NOT(ISNUMBER(A209)),B209="",C209="",NOT(ISNUMBER(D209)),N(D209)&lt;0),"Complete expense",IF(OR(A209&lt;Overview!$B$4,A209&gt;=Overview!$B$4+7),"Outside selected week","Ready"))))</ns0:f>
      </ns0:c>
    </ns0:row>
    <ns0:row r="210" ht="15.75" customHeight="1">
      <ns0:c r="A210" s="228"/>
      <ns0:c r="B210" s="226"/>
      <ns0:c r="C210" s="226"/>
      <ns0:c r="D210" s="227"/>
      <ns0:c r="E210" s="226"/>
      <ns0:c r="F210" s="226"/>
      <ns0:c r="G210" s="83" t="str">
        <ns0:f>IF(COUNTA(A210:F210)=0,"",IF(NOT(ISNUMBER(Overview!$B$4)),"Set week on Overview",IF(OR(NOT(ISNUMBER(A210)),B210="",C210="",NOT(ISNUMBER(D210)),N(D210)&lt;0),"Complete expense",IF(OR(A210&lt;Overview!$B$4,A210&gt;=Overview!$B$4+7),"Outside selected week","Ready"))))</ns0:f>
      </ns0:c>
    </ns0:row>
    <ns0:row r="211" ht="15.75" customHeight="1">
      <ns0:c r="A211" s="228"/>
      <ns0:c r="B211" s="226"/>
      <ns0:c r="C211" s="226"/>
      <ns0:c r="D211" s="227"/>
      <ns0:c r="E211" s="226"/>
      <ns0:c r="F211" s="226"/>
      <ns0:c r="G211" s="83" t="str">
        <ns0:f>IF(COUNTA(A211:F211)=0,"",IF(NOT(ISNUMBER(Overview!$B$4)),"Set week on Overview",IF(OR(NOT(ISNUMBER(A211)),B211="",C211="",NOT(ISNUMBER(D211)),N(D211)&lt;0),"Complete expense",IF(OR(A211&lt;Overview!$B$4,A211&gt;=Overview!$B$4+7),"Outside selected week","Ready"))))</ns0:f>
      </ns0:c>
    </ns0:row>
    <ns0:row r="212" ht="15.75" customHeight="1">
      <ns0:c r="A212" s="228"/>
      <ns0:c r="B212" s="226"/>
      <ns0:c r="C212" s="226"/>
      <ns0:c r="D212" s="227"/>
      <ns0:c r="E212" s="226"/>
      <ns0:c r="F212" s="226"/>
      <ns0:c r="G212" s="83" t="str">
        <ns0:f>IF(COUNTA(A212:F212)=0,"",IF(NOT(ISNUMBER(Overview!$B$4)),"Set week on Overview",IF(OR(NOT(ISNUMBER(A212)),B212="",C212="",NOT(ISNUMBER(D212)),N(D212)&lt;0),"Complete expense",IF(OR(A212&lt;Overview!$B$4,A212&gt;=Overview!$B$4+7),"Outside selected week","Ready"))))</ns0:f>
      </ns0:c>
    </ns0:row>
    <ns0:row r="213" ht="15.75" customHeight="1">
      <ns0:c r="A213" s="228"/>
      <ns0:c r="B213" s="226"/>
      <ns0:c r="C213" s="226"/>
      <ns0:c r="D213" s="227"/>
      <ns0:c r="E213" s="226"/>
      <ns0:c r="F213" s="226"/>
      <ns0:c r="G213" s="83" t="str">
        <ns0:f>IF(COUNTA(A213:F213)=0,"",IF(NOT(ISNUMBER(Overview!$B$4)),"Set week on Overview",IF(OR(NOT(ISNUMBER(A213)),B213="",C213="",NOT(ISNUMBER(D213)),N(D213)&lt;0),"Complete expense",IF(OR(A213&lt;Overview!$B$4,A213&gt;=Overview!$B$4+7),"Outside selected week","Ready"))))</ns0:f>
      </ns0:c>
    </ns0:row>
    <ns0:row r="214" ht="15.75" customHeight="1">
      <ns0:c r="A214" s="228"/>
      <ns0:c r="B214" s="226"/>
      <ns0:c r="C214" s="226"/>
      <ns0:c r="D214" s="227"/>
      <ns0:c r="E214" s="226"/>
      <ns0:c r="F214" s="226"/>
      <ns0:c r="G214" s="83" t="str">
        <ns0:f>IF(COUNTA(A214:F214)=0,"",IF(NOT(ISNUMBER(Overview!$B$4)),"Set week on Overview",IF(OR(NOT(ISNUMBER(A214)),B214="",C214="",NOT(ISNUMBER(D214)),N(D214)&lt;0),"Complete expense",IF(OR(A214&lt;Overview!$B$4,A214&gt;=Overview!$B$4+7),"Outside selected week","Ready"))))</ns0:f>
      </ns0:c>
    </ns0:row>
    <ns0:row r="215" ht="15.75" customHeight="1">
      <ns0:c r="A215" s="228"/>
      <ns0:c r="B215" s="226"/>
      <ns0:c r="C215" s="226"/>
      <ns0:c r="D215" s="227"/>
      <ns0:c r="E215" s="226"/>
      <ns0:c r="F215" s="226"/>
      <ns0:c r="G215" s="83" t="str">
        <ns0:f>IF(COUNTA(A215:F215)=0,"",IF(NOT(ISNUMBER(Overview!$B$4)),"Set week on Overview",IF(OR(NOT(ISNUMBER(A215)),B215="",C215="",NOT(ISNUMBER(D215)),N(D215)&lt;0),"Complete expense",IF(OR(A215&lt;Overview!$B$4,A215&gt;=Overview!$B$4+7),"Outside selected week","Ready"))))</ns0:f>
      </ns0:c>
    </ns0:row>
    <ns0:row r="216" ht="15.75" customHeight="1">
      <ns0:c r="A216" s="228"/>
      <ns0:c r="B216" s="226"/>
      <ns0:c r="C216" s="226"/>
      <ns0:c r="D216" s="227"/>
      <ns0:c r="E216" s="226"/>
      <ns0:c r="F216" s="226"/>
      <ns0:c r="G216" s="83" t="str">
        <ns0:f>IF(COUNTA(A216:F216)=0,"",IF(NOT(ISNUMBER(Overview!$B$4)),"Set week on Overview",IF(OR(NOT(ISNUMBER(A216)),B216="",C216="",NOT(ISNUMBER(D216)),N(D216)&lt;0),"Complete expense",IF(OR(A216&lt;Overview!$B$4,A216&gt;=Overview!$B$4+7),"Outside selected week","Ready"))))</ns0:f>
      </ns0:c>
    </ns0:row>
    <ns0:row r="217" ht="15.75" customHeight="1">
      <ns0:c r="A217" s="228"/>
      <ns0:c r="B217" s="226"/>
      <ns0:c r="C217" s="226"/>
      <ns0:c r="D217" s="227"/>
      <ns0:c r="E217" s="226"/>
      <ns0:c r="F217" s="226"/>
      <ns0:c r="G217" s="83" t="str">
        <ns0:f>IF(COUNTA(A217:F217)=0,"",IF(NOT(ISNUMBER(Overview!$B$4)),"Set week on Overview",IF(OR(NOT(ISNUMBER(A217)),B217="",C217="",NOT(ISNUMBER(D217)),N(D217)&lt;0),"Complete expense",IF(OR(A217&lt;Overview!$B$4,A217&gt;=Overview!$B$4+7),"Outside selected week","Ready"))))</ns0:f>
      </ns0:c>
    </ns0:row>
    <ns0:row r="218" ht="15.75" customHeight="1">
      <ns0:c r="A218" s="228"/>
      <ns0:c r="B218" s="226"/>
      <ns0:c r="C218" s="226"/>
      <ns0:c r="D218" s="227"/>
      <ns0:c r="E218" s="226"/>
      <ns0:c r="F218" s="226"/>
      <ns0:c r="G218" s="83" t="str">
        <ns0:f>IF(COUNTA(A218:F218)=0,"",IF(NOT(ISNUMBER(Overview!$B$4)),"Set week on Overview",IF(OR(NOT(ISNUMBER(A218)),B218="",C218="",NOT(ISNUMBER(D218)),N(D218)&lt;0),"Complete expense",IF(OR(A218&lt;Overview!$B$4,A218&gt;=Overview!$B$4+7),"Outside selected week","Ready"))))</ns0:f>
      </ns0:c>
    </ns0:row>
    <ns0:row r="219" ht="15.75" customHeight="1">
      <ns0:c r="A219" s="228"/>
      <ns0:c r="B219" s="226"/>
      <ns0:c r="C219" s="226"/>
      <ns0:c r="D219" s="227"/>
      <ns0:c r="E219" s="226"/>
      <ns0:c r="F219" s="226"/>
      <ns0:c r="G219" s="83" t="str">
        <ns0:f>IF(COUNTA(A219:F219)=0,"",IF(NOT(ISNUMBER(Overview!$B$4)),"Set week on Overview",IF(OR(NOT(ISNUMBER(A219)),B219="",C219="",NOT(ISNUMBER(D219)),N(D219)&lt;0),"Complete expense",IF(OR(A219&lt;Overview!$B$4,A219&gt;=Overview!$B$4+7),"Outside selected week","Ready"))))</ns0:f>
      </ns0:c>
    </ns0:row>
    <ns0:row r="220" ht="15.75" customHeight="1">
      <ns0:c r="A220" s="228"/>
      <ns0:c r="B220" s="226"/>
      <ns0:c r="C220" s="226"/>
      <ns0:c r="D220" s="227"/>
      <ns0:c r="E220" s="226"/>
      <ns0:c r="F220" s="226"/>
      <ns0:c r="G220" s="83" t="str">
        <ns0:f>IF(COUNTA(A220:F220)=0,"",IF(NOT(ISNUMBER(Overview!$B$4)),"Set week on Overview",IF(OR(NOT(ISNUMBER(A220)),B220="",C220="",NOT(ISNUMBER(D220)),N(D220)&lt;0),"Complete expense",IF(OR(A220&lt;Overview!$B$4,A220&gt;=Overview!$B$4+7),"Outside selected week","Ready"))))</ns0:f>
      </ns0:c>
    </ns0:row>
    <ns0:row r="221" ht="15.75" customHeight="1">
      <ns0:c r="A221" s="228"/>
      <ns0:c r="B221" s="226"/>
      <ns0:c r="C221" s="226"/>
      <ns0:c r="D221" s="227"/>
      <ns0:c r="E221" s="226"/>
      <ns0:c r="F221" s="226"/>
      <ns0:c r="G221" s="83" t="str">
        <ns0:f>IF(COUNTA(A221:F221)=0,"",IF(NOT(ISNUMBER(Overview!$B$4)),"Set week on Overview",IF(OR(NOT(ISNUMBER(A221)),B221="",C221="",NOT(ISNUMBER(D221)),N(D221)&lt;0),"Complete expense",IF(OR(A221&lt;Overview!$B$4,A221&gt;=Overview!$B$4+7),"Outside selected week","Ready"))))</ns0:f>
      </ns0:c>
    </ns0:row>
    <ns0:row r="222" ht="15.75" customHeight="1">
      <ns0:c r="A222" s="228"/>
      <ns0:c r="B222" s="226"/>
      <ns0:c r="C222" s="226"/>
      <ns0:c r="D222" s="227"/>
      <ns0:c r="E222" s="226"/>
      <ns0:c r="F222" s="226"/>
      <ns0:c r="G222" s="83" t="str">
        <ns0:f>IF(COUNTA(A222:F222)=0,"",IF(NOT(ISNUMBER(Overview!$B$4)),"Set week on Overview",IF(OR(NOT(ISNUMBER(A222)),B222="",C222="",NOT(ISNUMBER(D222)),N(D222)&lt;0),"Complete expense",IF(OR(A222&lt;Overview!$B$4,A222&gt;=Overview!$B$4+7),"Outside selected week","Ready"))))</ns0:f>
      </ns0:c>
    </ns0:row>
    <ns0:row r="223" ht="15.75" customHeight="1">
      <ns0:c r="A223" s="228"/>
      <ns0:c r="B223" s="226"/>
      <ns0:c r="C223" s="226"/>
      <ns0:c r="D223" s="227"/>
      <ns0:c r="E223" s="226"/>
      <ns0:c r="F223" s="226"/>
      <ns0:c r="G223" s="83" t="str">
        <ns0:f>IF(COUNTA(A223:F223)=0,"",IF(NOT(ISNUMBER(Overview!$B$4)),"Set week on Overview",IF(OR(NOT(ISNUMBER(A223)),B223="",C223="",NOT(ISNUMBER(D223)),N(D223)&lt;0),"Complete expense",IF(OR(A223&lt;Overview!$B$4,A223&gt;=Overview!$B$4+7),"Outside selected week","Ready"))))</ns0:f>
      </ns0:c>
    </ns0:row>
    <ns0:row r="224" ht="15.75" customHeight="1">
      <ns0:c r="A224" s="228"/>
      <ns0:c r="B224" s="226"/>
      <ns0:c r="C224" s="226"/>
      <ns0:c r="D224" s="227"/>
      <ns0:c r="E224" s="226"/>
      <ns0:c r="F224" s="226"/>
      <ns0:c r="G224" s="83" t="str">
        <ns0:f>IF(COUNTA(A224:F224)=0,"",IF(NOT(ISNUMBER(Overview!$B$4)),"Set week on Overview",IF(OR(NOT(ISNUMBER(A224)),B224="",C224="",NOT(ISNUMBER(D224)),N(D224)&lt;0),"Complete expense",IF(OR(A224&lt;Overview!$B$4,A224&gt;=Overview!$B$4+7),"Outside selected week","Ready"))))</ns0:f>
      </ns0:c>
    </ns0:row>
    <ns0:row r="225" ht="15.75" customHeight="1">
      <ns0:c r="A225" s="228"/>
      <ns0:c r="B225" s="226"/>
      <ns0:c r="C225" s="226"/>
      <ns0:c r="D225" s="227"/>
      <ns0:c r="E225" s="226"/>
      <ns0:c r="F225" s="226"/>
      <ns0:c r="G225" s="83" t="str">
        <ns0:f>IF(COUNTA(A225:F225)=0,"",IF(NOT(ISNUMBER(Overview!$B$4)),"Set week on Overview",IF(OR(NOT(ISNUMBER(A225)),B225="",C225="",NOT(ISNUMBER(D225)),N(D225)&lt;0),"Complete expense",IF(OR(A225&lt;Overview!$B$4,A225&gt;=Overview!$B$4+7),"Outside selected week","Ready"))))</ns0:f>
      </ns0:c>
    </ns0:row>
    <ns0:row r="226" ht="15.75" customHeight="1">
      <ns0:c r="A226" s="228"/>
      <ns0:c r="B226" s="226"/>
      <ns0:c r="C226" s="226"/>
      <ns0:c r="D226" s="227"/>
      <ns0:c r="E226" s="226"/>
      <ns0:c r="F226" s="226"/>
      <ns0:c r="G226" s="83" t="str">
        <ns0:f>IF(COUNTA(A226:F226)=0,"",IF(NOT(ISNUMBER(Overview!$B$4)),"Set week on Overview",IF(OR(NOT(ISNUMBER(A226)),B226="",C226="",NOT(ISNUMBER(D226)),N(D226)&lt;0),"Complete expense",IF(OR(A226&lt;Overview!$B$4,A226&gt;=Overview!$B$4+7),"Outside selected week","Ready"))))</ns0:f>
      </ns0:c>
    </ns0:row>
    <ns0:row r="227" ht="15.75" customHeight="1">
      <ns0:c r="A227" s="228"/>
      <ns0:c r="B227" s="226"/>
      <ns0:c r="C227" s="226"/>
      <ns0:c r="D227" s="227"/>
      <ns0:c r="E227" s="226"/>
      <ns0:c r="F227" s="226"/>
      <ns0:c r="G227" s="83" t="str">
        <ns0:f>IF(COUNTA(A227:F227)=0,"",IF(NOT(ISNUMBER(Overview!$B$4)),"Set week on Overview",IF(OR(NOT(ISNUMBER(A227)),B227="",C227="",NOT(ISNUMBER(D227)),N(D227)&lt;0),"Complete expense",IF(OR(A227&lt;Overview!$B$4,A227&gt;=Overview!$B$4+7),"Outside selected week","Ready"))))</ns0:f>
      </ns0:c>
    </ns0:row>
    <ns0:row r="228" ht="15.75" customHeight="1">
      <ns0:c r="A228" s="228"/>
      <ns0:c r="B228" s="226"/>
      <ns0:c r="C228" s="226"/>
      <ns0:c r="D228" s="227"/>
      <ns0:c r="E228" s="226"/>
      <ns0:c r="F228" s="226"/>
      <ns0:c r="G228" s="83" t="str">
        <ns0:f>IF(COUNTA(A228:F228)=0,"",IF(NOT(ISNUMBER(Overview!$B$4)),"Set week on Overview",IF(OR(NOT(ISNUMBER(A228)),B228="",C228="",NOT(ISNUMBER(D228)),N(D228)&lt;0),"Complete expense",IF(OR(A228&lt;Overview!$B$4,A228&gt;=Overview!$B$4+7),"Outside selected week","Ready"))))</ns0:f>
      </ns0:c>
    </ns0:row>
    <ns0:row r="229" ht="15.75" customHeight="1">
      <ns0:c r="A229" s="228"/>
      <ns0:c r="B229" s="226"/>
      <ns0:c r="C229" s="226"/>
      <ns0:c r="D229" s="227"/>
      <ns0:c r="E229" s="226"/>
      <ns0:c r="F229" s="226"/>
      <ns0:c r="G229" s="83" t="str">
        <ns0:f>IF(COUNTA(A229:F229)=0,"",IF(NOT(ISNUMBER(Overview!$B$4)),"Set week on Overview",IF(OR(NOT(ISNUMBER(A229)),B229="",C229="",NOT(ISNUMBER(D229)),N(D229)&lt;0),"Complete expense",IF(OR(A229&lt;Overview!$B$4,A229&gt;=Overview!$B$4+7),"Outside selected week","Ready"))))</ns0:f>
      </ns0:c>
    </ns0:row>
    <ns0:row r="230" ht="15.75" customHeight="1">
      <ns0:c r="A230" s="228"/>
      <ns0:c r="B230" s="226"/>
      <ns0:c r="C230" s="226"/>
      <ns0:c r="D230" s="227"/>
      <ns0:c r="E230" s="226"/>
      <ns0:c r="F230" s="226"/>
      <ns0:c r="G230" s="83" t="str">
        <ns0:f>IF(COUNTA(A230:F230)=0,"",IF(NOT(ISNUMBER(Overview!$B$4)),"Set week on Overview",IF(OR(NOT(ISNUMBER(A230)),B230="",C230="",NOT(ISNUMBER(D230)),N(D230)&lt;0),"Complete expense",IF(OR(A230&lt;Overview!$B$4,A230&gt;=Overview!$B$4+7),"Outside selected week","Ready"))))</ns0:f>
      </ns0:c>
    </ns0:row>
    <ns0:row r="231" ht="15.75" customHeight="1">
      <ns0:c r="A231" s="228"/>
      <ns0:c r="B231" s="226"/>
      <ns0:c r="C231" s="226"/>
      <ns0:c r="D231" s="227"/>
      <ns0:c r="E231" s="226"/>
      <ns0:c r="F231" s="226"/>
      <ns0:c r="G231" s="83" t="str">
        <ns0:f>IF(COUNTA(A231:F231)=0,"",IF(NOT(ISNUMBER(Overview!$B$4)),"Set week on Overview",IF(OR(NOT(ISNUMBER(A231)),B231="",C231="",NOT(ISNUMBER(D231)),N(D231)&lt;0),"Complete expense",IF(OR(A231&lt;Overview!$B$4,A231&gt;=Overview!$B$4+7),"Outside selected week","Ready"))))</ns0:f>
      </ns0:c>
    </ns0:row>
    <ns0:row r="232" ht="15.75" customHeight="1">
      <ns0:c r="A232" s="228"/>
      <ns0:c r="B232" s="226"/>
      <ns0:c r="C232" s="226"/>
      <ns0:c r="D232" s="227"/>
      <ns0:c r="E232" s="226"/>
      <ns0:c r="F232" s="226"/>
      <ns0:c r="G232" s="83" t="str">
        <ns0:f>IF(COUNTA(A232:F232)=0,"",IF(NOT(ISNUMBER(Overview!$B$4)),"Set week on Overview",IF(OR(NOT(ISNUMBER(A232)),B232="",C232="",NOT(ISNUMBER(D232)),N(D232)&lt;0),"Complete expense",IF(OR(A232&lt;Overview!$B$4,A232&gt;=Overview!$B$4+7),"Outside selected week","Ready"))))</ns0:f>
      </ns0:c>
    </ns0:row>
    <ns0:row r="233" ht="15.75" customHeight="1">
      <ns0:c r="A233" s="228"/>
      <ns0:c r="B233" s="226"/>
      <ns0:c r="C233" s="226"/>
      <ns0:c r="D233" s="227"/>
      <ns0:c r="E233" s="226"/>
      <ns0:c r="F233" s="226"/>
      <ns0:c r="G233" s="83" t="str">
        <ns0:f>IF(COUNTA(A233:F233)=0,"",IF(NOT(ISNUMBER(Overview!$B$4)),"Set week on Overview",IF(OR(NOT(ISNUMBER(A233)),B233="",C233="",NOT(ISNUMBER(D233)),N(D233)&lt;0),"Complete expense",IF(OR(A233&lt;Overview!$B$4,A233&gt;=Overview!$B$4+7),"Outside selected week","Ready"))))</ns0:f>
      </ns0:c>
    </ns0:row>
    <ns0:row r="234" ht="15.75" customHeight="1">
      <ns0:c r="A234" s="228"/>
      <ns0:c r="B234" s="226"/>
      <ns0:c r="C234" s="226"/>
      <ns0:c r="D234" s="227"/>
      <ns0:c r="E234" s="226"/>
      <ns0:c r="F234" s="226"/>
      <ns0:c r="G234" s="83" t="str">
        <ns0:f>IF(COUNTA(A234:F234)=0,"",IF(NOT(ISNUMBER(Overview!$B$4)),"Set week on Overview",IF(OR(NOT(ISNUMBER(A234)),B234="",C234="",NOT(ISNUMBER(D234)),N(D234)&lt;0),"Complete expense",IF(OR(A234&lt;Overview!$B$4,A234&gt;=Overview!$B$4+7),"Outside selected week","Ready"))))</ns0:f>
      </ns0:c>
    </ns0:row>
    <ns0:row r="235" ht="15.75" customHeight="1">
      <ns0:c r="A235" s="228"/>
      <ns0:c r="B235" s="226"/>
      <ns0:c r="C235" s="226"/>
      <ns0:c r="D235" s="227"/>
      <ns0:c r="E235" s="226"/>
      <ns0:c r="F235" s="226"/>
      <ns0:c r="G235" s="83" t="str">
        <ns0:f>IF(COUNTA(A235:F235)=0,"",IF(NOT(ISNUMBER(Overview!$B$4)),"Set week on Overview",IF(OR(NOT(ISNUMBER(A235)),B235="",C235="",NOT(ISNUMBER(D235)),N(D235)&lt;0),"Complete expense",IF(OR(A235&lt;Overview!$B$4,A235&gt;=Overview!$B$4+7),"Outside selected week","Ready"))))</ns0:f>
      </ns0:c>
    </ns0:row>
    <ns0:row r="236" ht="15.75" customHeight="1">
      <ns0:c r="A236" s="228"/>
      <ns0:c r="B236" s="226"/>
      <ns0:c r="C236" s="226"/>
      <ns0:c r="D236" s="227"/>
      <ns0:c r="E236" s="226"/>
      <ns0:c r="F236" s="226"/>
      <ns0:c r="G236" s="83" t="str">
        <ns0:f>IF(COUNTA(A236:F236)=0,"",IF(NOT(ISNUMBER(Overview!$B$4)),"Set week on Overview",IF(OR(NOT(ISNUMBER(A236)),B236="",C236="",NOT(ISNUMBER(D236)),N(D236)&lt;0),"Complete expense",IF(OR(A236&lt;Overview!$B$4,A236&gt;=Overview!$B$4+7),"Outside selected week","Ready"))))</ns0:f>
      </ns0:c>
    </ns0:row>
    <ns0:row r="237" ht="15.75" customHeight="1">
      <ns0:c r="A237" s="228"/>
      <ns0:c r="B237" s="226"/>
      <ns0:c r="C237" s="226"/>
      <ns0:c r="D237" s="227"/>
      <ns0:c r="E237" s="226"/>
      <ns0:c r="F237" s="226"/>
      <ns0:c r="G237" s="83" t="str">
        <ns0:f>IF(COUNTA(A237:F237)=0,"",IF(NOT(ISNUMBER(Overview!$B$4)),"Set week on Overview",IF(OR(NOT(ISNUMBER(A237)),B237="",C237="",NOT(ISNUMBER(D237)),N(D237)&lt;0),"Complete expense",IF(OR(A237&lt;Overview!$B$4,A237&gt;=Overview!$B$4+7),"Outside selected week","Ready"))))</ns0:f>
      </ns0:c>
    </ns0:row>
    <ns0:row r="238" ht="15.75" customHeight="1">
      <ns0:c r="A238" s="228"/>
      <ns0:c r="B238" s="226"/>
      <ns0:c r="C238" s="226"/>
      <ns0:c r="D238" s="227"/>
      <ns0:c r="E238" s="226"/>
      <ns0:c r="F238" s="226"/>
      <ns0:c r="G238" s="83" t="str">
        <ns0:f>IF(COUNTA(A238:F238)=0,"",IF(NOT(ISNUMBER(Overview!$B$4)),"Set week on Overview",IF(OR(NOT(ISNUMBER(A238)),B238="",C238="",NOT(ISNUMBER(D238)),N(D238)&lt;0),"Complete expense",IF(OR(A238&lt;Overview!$B$4,A238&gt;=Overview!$B$4+7),"Outside selected week","Ready"))))</ns0:f>
      </ns0:c>
    </ns0:row>
    <ns0:row r="239" ht="15.75" customHeight="1">
      <ns0:c r="A239" s="228"/>
      <ns0:c r="B239" s="226"/>
      <ns0:c r="C239" s="226"/>
      <ns0:c r="D239" s="227"/>
      <ns0:c r="E239" s="226"/>
      <ns0:c r="F239" s="226"/>
      <ns0:c r="G239" s="83" t="str">
        <ns0:f>IF(COUNTA(A239:F239)=0,"",IF(NOT(ISNUMBER(Overview!$B$4)),"Set week on Overview",IF(OR(NOT(ISNUMBER(A239)),B239="",C239="",NOT(ISNUMBER(D239)),N(D239)&lt;0),"Complete expense",IF(OR(A239&lt;Overview!$B$4,A239&gt;=Overview!$B$4+7),"Outside selected week","Ready"))))</ns0:f>
      </ns0:c>
    </ns0:row>
    <ns0:row r="240" ht="15.75" customHeight="1">
      <ns0:c r="A240" s="228"/>
      <ns0:c r="B240" s="226"/>
      <ns0:c r="C240" s="226"/>
      <ns0:c r="D240" s="227"/>
      <ns0:c r="E240" s="226"/>
      <ns0:c r="F240" s="226"/>
      <ns0:c r="G240" s="83" t="str">
        <ns0:f>IF(COUNTA(A240:F240)=0,"",IF(NOT(ISNUMBER(Overview!$B$4)),"Set week on Overview",IF(OR(NOT(ISNUMBER(A240)),B240="",C240="",NOT(ISNUMBER(D240)),N(D240)&lt;0),"Complete expense",IF(OR(A240&lt;Overview!$B$4,A240&gt;=Overview!$B$4+7),"Outside selected week","Ready"))))</ns0:f>
      </ns0:c>
    </ns0:row>
    <ns0:row r="241" ht="15.75" customHeight="1">
      <ns0:c r="A241" s="228"/>
      <ns0:c r="B241" s="226"/>
      <ns0:c r="C241" s="226"/>
      <ns0:c r="D241" s="227"/>
      <ns0:c r="E241" s="226"/>
      <ns0:c r="F241" s="226"/>
      <ns0:c r="G241" s="83" t="str">
        <ns0:f>IF(COUNTA(A241:F241)=0,"",IF(NOT(ISNUMBER(Overview!$B$4)),"Set week on Overview",IF(OR(NOT(ISNUMBER(A241)),B241="",C241="",NOT(ISNUMBER(D241)),N(D241)&lt;0),"Complete expense",IF(OR(A241&lt;Overview!$B$4,A241&gt;=Overview!$B$4+7),"Outside selected week","Ready"))))</ns0:f>
      </ns0:c>
    </ns0:row>
    <ns0:row r="242" ht="15.75" customHeight="1">
      <ns0:c r="A242" s="228"/>
      <ns0:c r="B242" s="226"/>
      <ns0:c r="C242" s="226"/>
      <ns0:c r="D242" s="227"/>
      <ns0:c r="E242" s="226"/>
      <ns0:c r="F242" s="226"/>
      <ns0:c r="G242" s="83" t="str">
        <ns0:f>IF(COUNTA(A242:F242)=0,"",IF(NOT(ISNUMBER(Overview!$B$4)),"Set week on Overview",IF(OR(NOT(ISNUMBER(A242)),B242="",C242="",NOT(ISNUMBER(D242)),N(D242)&lt;0),"Complete expense",IF(OR(A242&lt;Overview!$B$4,A242&gt;=Overview!$B$4+7),"Outside selected week","Ready"))))</ns0:f>
      </ns0:c>
    </ns0:row>
    <ns0:row r="243" ht="15.75" customHeight="1">
      <ns0:c r="A243" s="228"/>
      <ns0:c r="B243" s="226"/>
      <ns0:c r="C243" s="226"/>
      <ns0:c r="D243" s="227"/>
      <ns0:c r="E243" s="226"/>
      <ns0:c r="F243" s="226"/>
      <ns0:c r="G243" s="83" t="str">
        <ns0:f>IF(COUNTA(A243:F243)=0,"",IF(NOT(ISNUMBER(Overview!$B$4)),"Set week on Overview",IF(OR(NOT(ISNUMBER(A243)),B243="",C243="",NOT(ISNUMBER(D243)),N(D243)&lt;0),"Complete expense",IF(OR(A243&lt;Overview!$B$4,A243&gt;=Overview!$B$4+7),"Outside selected week","Ready"))))</ns0:f>
      </ns0:c>
    </ns0:row>
    <ns0:row r="244" ht="15.75" customHeight="1">
      <ns0:c r="A244" s="228"/>
      <ns0:c r="B244" s="226"/>
      <ns0:c r="C244" s="226"/>
      <ns0:c r="D244" s="227"/>
      <ns0:c r="E244" s="226"/>
      <ns0:c r="F244" s="226"/>
      <ns0:c r="G244" s="83" t="str">
        <ns0:f>IF(COUNTA(A244:F244)=0,"",IF(NOT(ISNUMBER(Overview!$B$4)),"Set week on Overview",IF(OR(NOT(ISNUMBER(A244)),B244="",C244="",NOT(ISNUMBER(D244)),N(D244)&lt;0),"Complete expense",IF(OR(A244&lt;Overview!$B$4,A244&gt;=Overview!$B$4+7),"Outside selected week","Ready"))))</ns0:f>
      </ns0:c>
    </ns0:row>
    <ns0:row r="245" ht="15.75" customHeight="1">
      <ns0:c r="A245" s="228"/>
      <ns0:c r="B245" s="226"/>
      <ns0:c r="C245" s="226"/>
      <ns0:c r="D245" s="227"/>
      <ns0:c r="E245" s="226"/>
      <ns0:c r="F245" s="226"/>
      <ns0:c r="G245" s="83" t="str">
        <ns0:f>IF(COUNTA(A245:F245)=0,"",IF(NOT(ISNUMBER(Overview!$B$4)),"Set week on Overview",IF(OR(NOT(ISNUMBER(A245)),B245="",C245="",NOT(ISNUMBER(D245)),N(D245)&lt;0),"Complete expense",IF(OR(A245&lt;Overview!$B$4,A245&gt;=Overview!$B$4+7),"Outside selected week","Ready"))))</ns0:f>
      </ns0:c>
    </ns0:row>
    <ns0:row r="246" ht="15.75" customHeight="1">
      <ns0:c r="A246" s="228"/>
      <ns0:c r="B246" s="226"/>
      <ns0:c r="C246" s="226"/>
      <ns0:c r="D246" s="227"/>
      <ns0:c r="E246" s="226"/>
      <ns0:c r="F246" s="226"/>
      <ns0:c r="G246" s="83" t="str">
        <ns0:f>IF(COUNTA(A246:F246)=0,"",IF(NOT(ISNUMBER(Overview!$B$4)),"Set week on Overview",IF(OR(NOT(ISNUMBER(A246)),B246="",C246="",NOT(ISNUMBER(D246)),N(D246)&lt;0),"Complete expense",IF(OR(A246&lt;Overview!$B$4,A246&gt;=Overview!$B$4+7),"Outside selected week","Ready"))))</ns0:f>
      </ns0:c>
    </ns0:row>
    <ns0:row r="247" ht="15.75" customHeight="1">
      <ns0:c r="A247" s="228"/>
      <ns0:c r="B247" s="226"/>
      <ns0:c r="C247" s="226"/>
      <ns0:c r="D247" s="227"/>
      <ns0:c r="E247" s="226"/>
      <ns0:c r="F247" s="226"/>
      <ns0:c r="G247" s="83" t="str">
        <ns0:f>IF(COUNTA(A247:F247)=0,"",IF(NOT(ISNUMBER(Overview!$B$4)),"Set week on Overview",IF(OR(NOT(ISNUMBER(A247)),B247="",C247="",NOT(ISNUMBER(D247)),N(D247)&lt;0),"Complete expense",IF(OR(A247&lt;Overview!$B$4,A247&gt;=Overview!$B$4+7),"Outside selected week","Ready"))))</ns0:f>
      </ns0:c>
    </ns0:row>
    <ns0:row r="248" ht="15.75" customHeight="1">
      <ns0:c r="A248" s="228"/>
      <ns0:c r="B248" s="226"/>
      <ns0:c r="C248" s="226"/>
      <ns0:c r="D248" s="227"/>
      <ns0:c r="E248" s="226"/>
      <ns0:c r="F248" s="226"/>
      <ns0:c r="G248" s="83" t="str">
        <ns0:f>IF(COUNTA(A248:F248)=0,"",IF(NOT(ISNUMBER(Overview!$B$4)),"Set week on Overview",IF(OR(NOT(ISNUMBER(A248)),B248="",C248="",NOT(ISNUMBER(D248)),N(D248)&lt;0),"Complete expense",IF(OR(A248&lt;Overview!$B$4,A248&gt;=Overview!$B$4+7),"Outside selected week","Ready"))))</ns0:f>
      </ns0:c>
    </ns0:row>
    <ns0:row r="249" ht="15.75" customHeight="1">
      <ns0:c r="A249" s="228"/>
      <ns0:c r="B249" s="226"/>
      <ns0:c r="C249" s="226"/>
      <ns0:c r="D249" s="227"/>
      <ns0:c r="E249" s="226"/>
      <ns0:c r="F249" s="226"/>
      <ns0:c r="G249" s="83" t="str">
        <ns0:f>IF(COUNTA(A249:F249)=0,"",IF(NOT(ISNUMBER(Overview!$B$4)),"Set week on Overview",IF(OR(NOT(ISNUMBER(A249)),B249="",C249="",NOT(ISNUMBER(D249)),N(D249)&lt;0),"Complete expense",IF(OR(A249&lt;Overview!$B$4,A249&gt;=Overview!$B$4+7),"Outside selected week","Ready"))))</ns0:f>
      </ns0:c>
    </ns0:row>
    <ns0:row r="250" ht="15.75" customHeight="1">
      <ns0:c r="A250" s="228"/>
      <ns0:c r="B250" s="226"/>
      <ns0:c r="C250" s="226"/>
      <ns0:c r="D250" s="227"/>
      <ns0:c r="E250" s="226"/>
      <ns0:c r="F250" s="226"/>
      <ns0:c r="G250" s="83" t="str">
        <ns0:f>IF(COUNTA(A250:F250)=0,"",IF(NOT(ISNUMBER(Overview!$B$4)),"Set week on Overview",IF(OR(NOT(ISNUMBER(A250)),B250="",C250="",NOT(ISNUMBER(D250)),N(D250)&lt;0),"Complete expense",IF(OR(A250&lt;Overview!$B$4,A250&gt;=Overview!$B$4+7),"Outside selected week","Ready"))))</ns0:f>
      </ns0:c>
    </ns0:row>
    <ns0:row r="251" ht="15.75" customHeight="1">
      <ns0:c r="A251" s="228"/>
      <ns0:c r="B251" s="226"/>
      <ns0:c r="C251" s="226"/>
      <ns0:c r="D251" s="227"/>
      <ns0:c r="E251" s="226"/>
      <ns0:c r="F251" s="226"/>
      <ns0:c r="G251" s="83" t="str">
        <ns0:f>IF(COUNTA(A251:F251)=0,"",IF(NOT(ISNUMBER(Overview!$B$4)),"Set week on Overview",IF(OR(NOT(ISNUMBER(A251)),B251="",C251="",NOT(ISNUMBER(D251)),N(D251)&lt;0),"Complete expense",IF(OR(A251&lt;Overview!$B$4,A251&gt;=Overview!$B$4+7),"Outside selected week","Ready"))))</ns0:f>
      </ns0:c>
    </ns0:row>
    <ns0:row r="252" ht="15.75" customHeight="1">
      <ns0:c r="A252" s="228"/>
      <ns0:c r="B252" s="226"/>
      <ns0:c r="C252" s="226"/>
      <ns0:c r="D252" s="227"/>
      <ns0:c r="E252" s="226"/>
      <ns0:c r="F252" s="226"/>
      <ns0:c r="G252" s="83" t="str">
        <ns0:f>IF(COUNTA(A252:F252)=0,"",IF(NOT(ISNUMBER(Overview!$B$4)),"Set week on Overview",IF(OR(NOT(ISNUMBER(A252)),B252="",C252="",NOT(ISNUMBER(D252)),N(D252)&lt;0),"Complete expense",IF(OR(A252&lt;Overview!$B$4,A252&gt;=Overview!$B$4+7),"Outside selected week","Ready"))))</ns0:f>
      </ns0:c>
    </ns0:row>
    <ns0:row r="253" ht="15.75" customHeight="1">
      <ns0:c r="A253" s="228"/>
      <ns0:c r="B253" s="226"/>
      <ns0:c r="C253" s="226"/>
      <ns0:c r="D253" s="227"/>
      <ns0:c r="E253" s="226"/>
      <ns0:c r="F253" s="226"/>
      <ns0:c r="G253" s="83" t="str">
        <ns0:f>IF(COUNTA(A253:F253)=0,"",IF(NOT(ISNUMBER(Overview!$B$4)),"Set week on Overview",IF(OR(NOT(ISNUMBER(A253)),B253="",C253="",NOT(ISNUMBER(D253)),N(D253)&lt;0),"Complete expense",IF(OR(A253&lt;Overview!$B$4,A253&gt;=Overview!$B$4+7),"Outside selected week","Ready"))))</ns0:f>
      </ns0:c>
    </ns0:row>
    <ns0:row r="254" ht="15.75" customHeight="1">
      <ns0:c r="A254" s="228"/>
      <ns0:c r="B254" s="226"/>
      <ns0:c r="C254" s="226"/>
      <ns0:c r="D254" s="227"/>
      <ns0:c r="E254" s="226"/>
      <ns0:c r="F254" s="226"/>
      <ns0:c r="G254" s="83" t="str">
        <ns0:f>IF(COUNTA(A254:F254)=0,"",IF(NOT(ISNUMBER(Overview!$B$4)),"Set week on Overview",IF(OR(NOT(ISNUMBER(A254)),B254="",C254="",NOT(ISNUMBER(D254)),N(D254)&lt;0),"Complete expense",IF(OR(A254&lt;Overview!$B$4,A254&gt;=Overview!$B$4+7),"Outside selected week","Ready"))))</ns0:f>
      </ns0:c>
    </ns0:row>
    <ns0:row r="255" ht="15.75" customHeight="1">
      <ns0:c r="A255" s="228"/>
      <ns0:c r="B255" s="226"/>
      <ns0:c r="C255" s="226"/>
      <ns0:c r="D255" s="227"/>
      <ns0:c r="E255" s="226"/>
      <ns0:c r="F255" s="226"/>
      <ns0:c r="G255" s="83" t="str">
        <ns0:f>IF(COUNTA(A255:F255)=0,"",IF(NOT(ISNUMBER(Overview!$B$4)),"Set week on Overview",IF(OR(NOT(ISNUMBER(A255)),B255="",C255="",NOT(ISNUMBER(D255)),N(D255)&lt;0),"Complete expense",IF(OR(A255&lt;Overview!$B$4,A255&gt;=Overview!$B$4+7),"Outside selected week","Ready"))))</ns0:f>
      </ns0:c>
    </ns0:row>
    <ns0:row r="256" ht="15.75" customHeight="1">
      <ns0:c r="A256" s="228"/>
      <ns0:c r="B256" s="226"/>
      <ns0:c r="C256" s="226"/>
      <ns0:c r="D256" s="227"/>
      <ns0:c r="E256" s="226"/>
      <ns0:c r="F256" s="226"/>
      <ns0:c r="G256" s="83" t="str">
        <ns0:f>IF(COUNTA(A256:F256)=0,"",IF(NOT(ISNUMBER(Overview!$B$4)),"Set week on Overview",IF(OR(NOT(ISNUMBER(A256)),B256="",C256="",NOT(ISNUMBER(D256)),N(D256)&lt;0),"Complete expense",IF(OR(A256&lt;Overview!$B$4,A256&gt;=Overview!$B$4+7),"Outside selected week","Ready"))))</ns0:f>
      </ns0:c>
    </ns0:row>
    <ns0:row r="257" ht="15.75" customHeight="1">
      <ns0:c r="A257" s="228"/>
      <ns0:c r="B257" s="226"/>
      <ns0:c r="C257" s="226"/>
      <ns0:c r="D257" s="227"/>
      <ns0:c r="E257" s="226"/>
      <ns0:c r="F257" s="226"/>
      <ns0:c r="G257" s="83" t="str">
        <ns0:f>IF(COUNTA(A257:F257)=0,"",IF(NOT(ISNUMBER(Overview!$B$4)),"Set week on Overview",IF(OR(NOT(ISNUMBER(A257)),B257="",C257="",NOT(ISNUMBER(D257)),N(D257)&lt;0),"Complete expense",IF(OR(A257&lt;Overview!$B$4,A257&gt;=Overview!$B$4+7),"Outside selected week","Ready"))))</ns0:f>
      </ns0:c>
    </ns0:row>
    <ns0:row r="258" ht="15.75" customHeight="1">
      <ns0:c r="A258" s="228"/>
      <ns0:c r="B258" s="226"/>
      <ns0:c r="C258" s="226"/>
      <ns0:c r="D258" s="227"/>
      <ns0:c r="E258" s="226"/>
      <ns0:c r="F258" s="226"/>
      <ns0:c r="G258" s="83" t="str">
        <ns0:f>IF(COUNTA(A258:F258)=0,"",IF(NOT(ISNUMBER(Overview!$B$4)),"Set week on Overview",IF(OR(NOT(ISNUMBER(A258)),B258="",C258="",NOT(ISNUMBER(D258)),N(D258)&lt;0),"Complete expense",IF(OR(A258&lt;Overview!$B$4,A258&gt;=Overview!$B$4+7),"Outside selected week","Ready"))))</ns0:f>
      </ns0:c>
    </ns0:row>
    <ns0:row r="259" ht="15.75" customHeight="1">
      <ns0:c r="A259" s="228"/>
      <ns0:c r="B259" s="226"/>
      <ns0:c r="C259" s="226"/>
      <ns0:c r="D259" s="227"/>
      <ns0:c r="E259" s="226"/>
      <ns0:c r="F259" s="226"/>
      <ns0:c r="G259" s="83" t="str">
        <ns0:f>IF(COUNTA(A259:F259)=0,"",IF(NOT(ISNUMBER(Overview!$B$4)),"Set week on Overview",IF(OR(NOT(ISNUMBER(A259)),B259="",C259="",NOT(ISNUMBER(D259)),N(D259)&lt;0),"Complete expense",IF(OR(A259&lt;Overview!$B$4,A259&gt;=Overview!$B$4+7),"Outside selected week","Ready"))))</ns0:f>
      </ns0:c>
    </ns0:row>
    <ns0:row r="260" ht="15.75" customHeight="1">
      <ns0:c r="A260" s="228"/>
      <ns0:c r="B260" s="226"/>
      <ns0:c r="C260" s="226"/>
      <ns0:c r="D260" s="227"/>
      <ns0:c r="E260" s="226"/>
      <ns0:c r="F260" s="226"/>
      <ns0:c r="G260" s="83" t="str">
        <ns0:f>IF(COUNTA(A260:F260)=0,"",IF(NOT(ISNUMBER(Overview!$B$4)),"Set week on Overview",IF(OR(NOT(ISNUMBER(A260)),B260="",C260="",NOT(ISNUMBER(D260)),N(D260)&lt;0),"Complete expense",IF(OR(A260&lt;Overview!$B$4,A260&gt;=Overview!$B$4+7),"Outside selected week","Ready"))))</ns0:f>
      </ns0:c>
    </ns0:row>
    <ns0:row r="261" ht="15.75" customHeight="1">
      <ns0:c r="A261" s="228"/>
      <ns0:c r="B261" s="226"/>
      <ns0:c r="C261" s="226"/>
      <ns0:c r="D261" s="227"/>
      <ns0:c r="E261" s="226"/>
      <ns0:c r="F261" s="226"/>
      <ns0:c r="G261" s="83" t="str">
        <ns0:f>IF(COUNTA(A261:F261)=0,"",IF(NOT(ISNUMBER(Overview!$B$4)),"Set week on Overview",IF(OR(NOT(ISNUMBER(A261)),B261="",C261="",NOT(ISNUMBER(D261)),N(D261)&lt;0),"Complete expense",IF(OR(A261&lt;Overview!$B$4,A261&gt;=Overview!$B$4+7),"Outside selected week","Ready"))))</ns0:f>
      </ns0:c>
    </ns0:row>
    <ns0:row r="262" ht="15.75" customHeight="1">
      <ns0:c r="A262" s="228"/>
      <ns0:c r="B262" s="226"/>
      <ns0:c r="C262" s="226"/>
      <ns0:c r="D262" s="227"/>
      <ns0:c r="E262" s="226"/>
      <ns0:c r="F262" s="226"/>
      <ns0:c r="G262" s="83" t="str">
        <ns0:f>IF(COUNTA(A262:F262)=0,"",IF(NOT(ISNUMBER(Overview!$B$4)),"Set week on Overview",IF(OR(NOT(ISNUMBER(A262)),B262="",C262="",NOT(ISNUMBER(D262)),N(D262)&lt;0),"Complete expense",IF(OR(A262&lt;Overview!$B$4,A262&gt;=Overview!$B$4+7),"Outside selected week","Ready"))))</ns0:f>
      </ns0:c>
    </ns0:row>
    <ns0:row r="263" ht="15.75" customHeight="1">
      <ns0:c r="A263" s="228"/>
      <ns0:c r="B263" s="226"/>
      <ns0:c r="C263" s="226"/>
      <ns0:c r="D263" s="227"/>
      <ns0:c r="E263" s="226"/>
      <ns0:c r="F263" s="226"/>
      <ns0:c r="G263" s="83" t="str">
        <ns0:f>IF(COUNTA(A263:F263)=0,"",IF(NOT(ISNUMBER(Overview!$B$4)),"Set week on Overview",IF(OR(NOT(ISNUMBER(A263)),B263="",C263="",NOT(ISNUMBER(D263)),N(D263)&lt;0),"Complete expense",IF(OR(A263&lt;Overview!$B$4,A263&gt;=Overview!$B$4+7),"Outside selected week","Ready"))))</ns0:f>
      </ns0:c>
    </ns0:row>
    <ns0:row r="264" ht="15.75" customHeight="1">
      <ns0:c r="A264" s="228"/>
      <ns0:c r="B264" s="226"/>
      <ns0:c r="C264" s="226"/>
      <ns0:c r="D264" s="227"/>
      <ns0:c r="E264" s="226"/>
      <ns0:c r="F264" s="226"/>
      <ns0:c r="G264" s="83" t="str">
        <ns0:f>IF(COUNTA(A264:F264)=0,"",IF(NOT(ISNUMBER(Overview!$B$4)),"Set week on Overview",IF(OR(NOT(ISNUMBER(A264)),B264="",C264="",NOT(ISNUMBER(D264)),N(D264)&lt;0),"Complete expense",IF(OR(A264&lt;Overview!$B$4,A264&gt;=Overview!$B$4+7),"Outside selected week","Ready"))))</ns0:f>
      </ns0:c>
    </ns0:row>
    <ns0:row r="265" ht="15.75" customHeight="1">
      <ns0:c r="A265" s="228"/>
      <ns0:c r="B265" s="226"/>
      <ns0:c r="C265" s="226"/>
      <ns0:c r="D265" s="227"/>
      <ns0:c r="E265" s="226"/>
      <ns0:c r="F265" s="226"/>
      <ns0:c r="G265" s="83" t="str">
        <ns0:f>IF(COUNTA(A265:F265)=0,"",IF(NOT(ISNUMBER(Overview!$B$4)),"Set week on Overview",IF(OR(NOT(ISNUMBER(A265)),B265="",C265="",NOT(ISNUMBER(D265)),N(D265)&lt;0),"Complete expense",IF(OR(A265&lt;Overview!$B$4,A265&gt;=Overview!$B$4+7),"Outside selected week","Ready"))))</ns0:f>
      </ns0:c>
    </ns0:row>
    <ns0:row r="266" ht="15.75" customHeight="1">
      <ns0:c r="A266" s="228"/>
      <ns0:c r="B266" s="226"/>
      <ns0:c r="C266" s="226"/>
      <ns0:c r="D266" s="227"/>
      <ns0:c r="E266" s="226"/>
      <ns0:c r="F266" s="226"/>
      <ns0:c r="G266" s="83" t="str">
        <ns0:f>IF(COUNTA(A266:F266)=0,"",IF(NOT(ISNUMBER(Overview!$B$4)),"Set week on Overview",IF(OR(NOT(ISNUMBER(A266)),B266="",C266="",NOT(ISNUMBER(D266)),N(D266)&lt;0),"Complete expense",IF(OR(A266&lt;Overview!$B$4,A266&gt;=Overview!$B$4+7),"Outside selected week","Ready"))))</ns0:f>
      </ns0:c>
    </ns0:row>
    <ns0:row r="267" ht="15.75" customHeight="1">
      <ns0:c r="A267" s="228"/>
      <ns0:c r="B267" s="226"/>
      <ns0:c r="C267" s="226"/>
      <ns0:c r="D267" s="227"/>
      <ns0:c r="E267" s="226"/>
      <ns0:c r="F267" s="226"/>
      <ns0:c r="G267" s="83" t="str">
        <ns0:f>IF(COUNTA(A267:F267)=0,"",IF(NOT(ISNUMBER(Overview!$B$4)),"Set week on Overview",IF(OR(NOT(ISNUMBER(A267)),B267="",C267="",NOT(ISNUMBER(D267)),N(D267)&lt;0),"Complete expense",IF(OR(A267&lt;Overview!$B$4,A267&gt;=Overview!$B$4+7),"Outside selected week","Ready"))))</ns0:f>
      </ns0:c>
    </ns0:row>
    <ns0:row r="268" ht="15.75" customHeight="1">
      <ns0:c r="A268" s="228"/>
      <ns0:c r="B268" s="226"/>
      <ns0:c r="C268" s="226"/>
      <ns0:c r="D268" s="227"/>
      <ns0:c r="E268" s="226"/>
      <ns0:c r="F268" s="226"/>
      <ns0:c r="G268" s="83" t="str">
        <ns0:f>IF(COUNTA(A268:F268)=0,"",IF(NOT(ISNUMBER(Overview!$B$4)),"Set week on Overview",IF(OR(NOT(ISNUMBER(A268)),B268="",C268="",NOT(ISNUMBER(D268)),N(D268)&lt;0),"Complete expense",IF(OR(A268&lt;Overview!$B$4,A268&gt;=Overview!$B$4+7),"Outside selected week","Ready"))))</ns0:f>
      </ns0:c>
    </ns0:row>
    <ns0:row r="269" ht="15.75" customHeight="1">
      <ns0:c r="A269" s="228"/>
      <ns0:c r="B269" s="226"/>
      <ns0:c r="C269" s="226"/>
      <ns0:c r="D269" s="227"/>
      <ns0:c r="E269" s="226"/>
      <ns0:c r="F269" s="226"/>
      <ns0:c r="G269" s="83" t="str">
        <ns0:f>IF(COUNTA(A269:F269)=0,"",IF(NOT(ISNUMBER(Overview!$B$4)),"Set week on Overview",IF(OR(NOT(ISNUMBER(A269)),B269="",C269="",NOT(ISNUMBER(D269)),N(D269)&lt;0),"Complete expense",IF(OR(A269&lt;Overview!$B$4,A269&gt;=Overview!$B$4+7),"Outside selected week","Ready"))))</ns0:f>
      </ns0:c>
    </ns0:row>
    <ns0:row r="270" ht="15.75" customHeight="1">
      <ns0:c r="A270" s="228"/>
      <ns0:c r="B270" s="226"/>
      <ns0:c r="C270" s="226"/>
      <ns0:c r="D270" s="227"/>
      <ns0:c r="E270" s="226"/>
      <ns0:c r="F270" s="226"/>
      <ns0:c r="G270" s="83" t="str">
        <ns0:f>IF(COUNTA(A270:F270)=0,"",IF(NOT(ISNUMBER(Overview!$B$4)),"Set week on Overview",IF(OR(NOT(ISNUMBER(A270)),B270="",C270="",NOT(ISNUMBER(D270)),N(D270)&lt;0),"Complete expense",IF(OR(A270&lt;Overview!$B$4,A270&gt;=Overview!$B$4+7),"Outside selected week","Ready"))))</ns0:f>
      </ns0:c>
    </ns0:row>
    <ns0:row r="271" ht="15.75" customHeight="1">
      <ns0:c r="A271" s="228"/>
      <ns0:c r="B271" s="226"/>
      <ns0:c r="C271" s="226"/>
      <ns0:c r="D271" s="227"/>
      <ns0:c r="E271" s="226"/>
      <ns0:c r="F271" s="226"/>
      <ns0:c r="G271" s="83" t="str">
        <ns0:f>IF(COUNTA(A271:F271)=0,"",IF(NOT(ISNUMBER(Overview!$B$4)),"Set week on Overview",IF(OR(NOT(ISNUMBER(A271)),B271="",C271="",NOT(ISNUMBER(D271)),N(D271)&lt;0),"Complete expense",IF(OR(A271&lt;Overview!$B$4,A271&gt;=Overview!$B$4+7),"Outside selected week","Ready"))))</ns0:f>
      </ns0:c>
    </ns0:row>
    <ns0:row r="272" ht="15.75" customHeight="1">
      <ns0:c r="A272" s="228"/>
      <ns0:c r="B272" s="226"/>
      <ns0:c r="C272" s="226"/>
      <ns0:c r="D272" s="227"/>
      <ns0:c r="E272" s="226"/>
      <ns0:c r="F272" s="226"/>
      <ns0:c r="G272" s="83" t="str">
        <ns0:f>IF(COUNTA(A272:F272)=0,"",IF(NOT(ISNUMBER(Overview!$B$4)),"Set week on Overview",IF(OR(NOT(ISNUMBER(A272)),B272="",C272="",NOT(ISNUMBER(D272)),N(D272)&lt;0),"Complete expense",IF(OR(A272&lt;Overview!$B$4,A272&gt;=Overview!$B$4+7),"Outside selected week","Ready"))))</ns0:f>
      </ns0:c>
    </ns0:row>
    <ns0:row r="273" ht="15.75" customHeight="1">
      <ns0:c r="A273" s="228"/>
      <ns0:c r="B273" s="226"/>
      <ns0:c r="C273" s="226"/>
      <ns0:c r="D273" s="227"/>
      <ns0:c r="E273" s="226"/>
      <ns0:c r="F273" s="226"/>
      <ns0:c r="G273" s="83" t="str">
        <ns0:f>IF(COUNTA(A273:F273)=0,"",IF(NOT(ISNUMBER(Overview!$B$4)),"Set week on Overview",IF(OR(NOT(ISNUMBER(A273)),B273="",C273="",NOT(ISNUMBER(D273)),N(D273)&lt;0),"Complete expense",IF(OR(A273&lt;Overview!$B$4,A273&gt;=Overview!$B$4+7),"Outside selected week","Ready"))))</ns0:f>
      </ns0:c>
    </ns0:row>
    <ns0:row r="274" ht="15.75" customHeight="1">
      <ns0:c r="A274" s="228"/>
      <ns0:c r="B274" s="226"/>
      <ns0:c r="C274" s="226"/>
      <ns0:c r="D274" s="227"/>
      <ns0:c r="E274" s="226"/>
      <ns0:c r="F274" s="226"/>
      <ns0:c r="G274" s="83" t="str">
        <ns0:f>IF(COUNTA(A274:F274)=0,"",IF(NOT(ISNUMBER(Overview!$B$4)),"Set week on Overview",IF(OR(NOT(ISNUMBER(A274)),B274="",C274="",NOT(ISNUMBER(D274)),N(D274)&lt;0),"Complete expense",IF(OR(A274&lt;Overview!$B$4,A274&gt;=Overview!$B$4+7),"Outside selected week","Ready"))))</ns0:f>
      </ns0:c>
    </ns0:row>
    <ns0:row r="275" ht="15.75" customHeight="1">
      <ns0:c r="A275" s="228"/>
      <ns0:c r="B275" s="226"/>
      <ns0:c r="C275" s="226"/>
      <ns0:c r="D275" s="227"/>
      <ns0:c r="E275" s="226"/>
      <ns0:c r="F275" s="226"/>
      <ns0:c r="G275" s="83" t="str">
        <ns0:f>IF(COUNTA(A275:F275)=0,"",IF(NOT(ISNUMBER(Overview!$B$4)),"Set week on Overview",IF(OR(NOT(ISNUMBER(A275)),B275="",C275="",NOT(ISNUMBER(D275)),N(D275)&lt;0),"Complete expense",IF(OR(A275&lt;Overview!$B$4,A275&gt;=Overview!$B$4+7),"Outside selected week","Ready"))))</ns0:f>
      </ns0:c>
    </ns0:row>
    <ns0:row r="276" ht="15.75" customHeight="1">
      <ns0:c r="A276" s="228"/>
      <ns0:c r="B276" s="226"/>
      <ns0:c r="C276" s="226"/>
      <ns0:c r="D276" s="227"/>
      <ns0:c r="E276" s="226"/>
      <ns0:c r="F276" s="226"/>
      <ns0:c r="G276" s="83" t="str">
        <ns0:f>IF(COUNTA(A276:F276)=0,"",IF(NOT(ISNUMBER(Overview!$B$4)),"Set week on Overview",IF(OR(NOT(ISNUMBER(A276)),B276="",C276="",NOT(ISNUMBER(D276)),N(D276)&lt;0),"Complete expense",IF(OR(A276&lt;Overview!$B$4,A276&gt;=Overview!$B$4+7),"Outside selected week","Ready"))))</ns0:f>
      </ns0:c>
    </ns0:row>
    <ns0:row r="277" ht="15.75" customHeight="1">
      <ns0:c r="A277" s="228"/>
      <ns0:c r="B277" s="226"/>
      <ns0:c r="C277" s="226"/>
      <ns0:c r="D277" s="227"/>
      <ns0:c r="E277" s="226"/>
      <ns0:c r="F277" s="226"/>
      <ns0:c r="G277" s="83" t="str">
        <ns0:f>IF(COUNTA(A277:F277)=0,"",IF(NOT(ISNUMBER(Overview!$B$4)),"Set week on Overview",IF(OR(NOT(ISNUMBER(A277)),B277="",C277="",NOT(ISNUMBER(D277)),N(D277)&lt;0),"Complete expense",IF(OR(A277&lt;Overview!$B$4,A277&gt;=Overview!$B$4+7),"Outside selected week","Ready"))))</ns0:f>
      </ns0:c>
    </ns0:row>
    <ns0:row r="278" ht="15.75" customHeight="1">
      <ns0:c r="A278" s="228"/>
      <ns0:c r="B278" s="226"/>
      <ns0:c r="C278" s="226"/>
      <ns0:c r="D278" s="227"/>
      <ns0:c r="E278" s="226"/>
      <ns0:c r="F278" s="226"/>
      <ns0:c r="G278" s="83" t="str">
        <ns0:f>IF(COUNTA(A278:F278)=0,"",IF(NOT(ISNUMBER(Overview!$B$4)),"Set week on Overview",IF(OR(NOT(ISNUMBER(A278)),B278="",C278="",NOT(ISNUMBER(D278)),N(D278)&lt;0),"Complete expense",IF(OR(A278&lt;Overview!$B$4,A278&gt;=Overview!$B$4+7),"Outside selected week","Ready"))))</ns0:f>
      </ns0:c>
    </ns0:row>
    <ns0:row r="279" ht="15.75" customHeight="1">
      <ns0:c r="A279" s="228"/>
      <ns0:c r="B279" s="226"/>
      <ns0:c r="C279" s="226"/>
      <ns0:c r="D279" s="227"/>
      <ns0:c r="E279" s="226"/>
      <ns0:c r="F279" s="226"/>
      <ns0:c r="G279" s="83" t="str">
        <ns0:f>IF(COUNTA(A279:F279)=0,"",IF(NOT(ISNUMBER(Overview!$B$4)),"Set week on Overview",IF(OR(NOT(ISNUMBER(A279)),B279="",C279="",NOT(ISNUMBER(D279)),N(D279)&lt;0),"Complete expense",IF(OR(A279&lt;Overview!$B$4,A279&gt;=Overview!$B$4+7),"Outside selected week","Ready"))))</ns0:f>
      </ns0:c>
    </ns0:row>
    <ns0:row r="280" ht="15.75" customHeight="1">
      <ns0:c r="A280" s="228"/>
      <ns0:c r="B280" s="226"/>
      <ns0:c r="C280" s="226"/>
      <ns0:c r="D280" s="227"/>
      <ns0:c r="E280" s="226"/>
      <ns0:c r="F280" s="226"/>
      <ns0:c r="G280" s="83" t="str">
        <ns0:f>IF(COUNTA(A280:F280)=0,"",IF(NOT(ISNUMBER(Overview!$B$4)),"Set week on Overview",IF(OR(NOT(ISNUMBER(A280)),B280="",C280="",NOT(ISNUMBER(D280)),N(D280)&lt;0),"Complete expense",IF(OR(A280&lt;Overview!$B$4,A280&gt;=Overview!$B$4+7),"Outside selected week","Ready"))))</ns0:f>
      </ns0:c>
    </ns0:row>
    <ns0:row r="281" ht="15.75" customHeight="1">
      <ns0:c r="A281" s="228"/>
      <ns0:c r="B281" s="226"/>
      <ns0:c r="C281" s="226"/>
      <ns0:c r="D281" s="227"/>
      <ns0:c r="E281" s="226"/>
      <ns0:c r="F281" s="226"/>
      <ns0:c r="G281" s="83" t="str">
        <ns0:f>IF(COUNTA(A281:F281)=0,"",IF(NOT(ISNUMBER(Overview!$B$4)),"Set week on Overview",IF(OR(NOT(ISNUMBER(A281)),B281="",C281="",NOT(ISNUMBER(D281)),N(D281)&lt;0),"Complete expense",IF(OR(A281&lt;Overview!$B$4,A281&gt;=Overview!$B$4+7),"Outside selected week","Ready"))))</ns0:f>
      </ns0:c>
    </ns0:row>
    <ns0:row r="282" ht="15.75" customHeight="1">
      <ns0:c r="A282" s="228"/>
      <ns0:c r="B282" s="226"/>
      <ns0:c r="C282" s="226"/>
      <ns0:c r="D282" s="227"/>
      <ns0:c r="E282" s="226"/>
      <ns0:c r="F282" s="226"/>
      <ns0:c r="G282" s="83" t="str">
        <ns0:f>IF(COUNTA(A282:F282)=0,"",IF(NOT(ISNUMBER(Overview!$B$4)),"Set week on Overview",IF(OR(NOT(ISNUMBER(A282)),B282="",C282="",NOT(ISNUMBER(D282)),N(D282)&lt;0),"Complete expense",IF(OR(A282&lt;Overview!$B$4,A282&gt;=Overview!$B$4+7),"Outside selected week","Ready"))))</ns0:f>
      </ns0:c>
    </ns0:row>
    <ns0:row r="283" ht="15.75" customHeight="1">
      <ns0:c r="A283" s="228"/>
      <ns0:c r="B283" s="226"/>
      <ns0:c r="C283" s="226"/>
      <ns0:c r="D283" s="227"/>
      <ns0:c r="E283" s="226"/>
      <ns0:c r="F283" s="226"/>
      <ns0:c r="G283" s="83" t="str">
        <ns0:f>IF(COUNTA(A283:F283)=0,"",IF(NOT(ISNUMBER(Overview!$B$4)),"Set week on Overview",IF(OR(NOT(ISNUMBER(A283)),B283="",C283="",NOT(ISNUMBER(D283)),N(D283)&lt;0),"Complete expense",IF(OR(A283&lt;Overview!$B$4,A283&gt;=Overview!$B$4+7),"Outside selected week","Ready"))))</ns0:f>
      </ns0:c>
    </ns0:row>
    <ns0:row r="284" ht="15.75" customHeight="1">
      <ns0:c r="A284" s="228"/>
      <ns0:c r="B284" s="226"/>
      <ns0:c r="C284" s="226"/>
      <ns0:c r="D284" s="227"/>
      <ns0:c r="E284" s="226"/>
      <ns0:c r="F284" s="226"/>
      <ns0:c r="G284" s="83" t="str">
        <ns0:f>IF(COUNTA(A284:F284)=0,"",IF(NOT(ISNUMBER(Overview!$B$4)),"Set week on Overview",IF(OR(NOT(ISNUMBER(A284)),B284="",C284="",NOT(ISNUMBER(D284)),N(D284)&lt;0),"Complete expense",IF(OR(A284&lt;Overview!$B$4,A284&gt;=Overview!$B$4+7),"Outside selected week","Ready"))))</ns0:f>
      </ns0:c>
    </ns0:row>
    <ns0:row r="285" ht="15.75" customHeight="1">
      <ns0:c r="A285" s="228"/>
      <ns0:c r="B285" s="226"/>
      <ns0:c r="C285" s="226"/>
      <ns0:c r="D285" s="227"/>
      <ns0:c r="E285" s="226"/>
      <ns0:c r="F285" s="226"/>
      <ns0:c r="G285" s="83" t="str">
        <ns0:f>IF(COUNTA(A285:F285)=0,"",IF(NOT(ISNUMBER(Overview!$B$4)),"Set week on Overview",IF(OR(NOT(ISNUMBER(A285)),B285="",C285="",NOT(ISNUMBER(D285)),N(D285)&lt;0),"Complete expense",IF(OR(A285&lt;Overview!$B$4,A285&gt;=Overview!$B$4+7),"Outside selected week","Ready"))))</ns0:f>
      </ns0:c>
    </ns0:row>
    <ns0:row r="286" ht="15.75" customHeight="1">
      <ns0:c r="A286" s="228"/>
      <ns0:c r="B286" s="226"/>
      <ns0:c r="C286" s="226"/>
      <ns0:c r="D286" s="227"/>
      <ns0:c r="E286" s="226"/>
      <ns0:c r="F286" s="226"/>
      <ns0:c r="G286" s="83" t="str">
        <ns0:f>IF(COUNTA(A286:F286)=0,"",IF(NOT(ISNUMBER(Overview!$B$4)),"Set week on Overview",IF(OR(NOT(ISNUMBER(A286)),B286="",C286="",NOT(ISNUMBER(D286)),N(D286)&lt;0),"Complete expense",IF(OR(A286&lt;Overview!$B$4,A286&gt;=Overview!$B$4+7),"Outside selected week","Ready"))))</ns0:f>
      </ns0:c>
    </ns0:row>
    <ns0:row r="287" ht="15.75" customHeight="1">
      <ns0:c r="A287" s="228"/>
      <ns0:c r="B287" s="226"/>
      <ns0:c r="C287" s="226"/>
      <ns0:c r="D287" s="227"/>
      <ns0:c r="E287" s="226"/>
      <ns0:c r="F287" s="226"/>
      <ns0:c r="G287" s="83" t="str">
        <ns0:f>IF(COUNTA(A287:F287)=0,"",IF(NOT(ISNUMBER(Overview!$B$4)),"Set week on Overview",IF(OR(NOT(ISNUMBER(A287)),B287="",C287="",NOT(ISNUMBER(D287)),N(D287)&lt;0),"Complete expense",IF(OR(A287&lt;Overview!$B$4,A287&gt;=Overview!$B$4+7),"Outside selected week","Ready"))))</ns0:f>
      </ns0:c>
    </ns0:row>
    <ns0:row r="288" ht="15.75" customHeight="1">
      <ns0:c r="A288" s="228"/>
      <ns0:c r="B288" s="226"/>
      <ns0:c r="C288" s="226"/>
      <ns0:c r="D288" s="227"/>
      <ns0:c r="E288" s="226"/>
      <ns0:c r="F288" s="226"/>
      <ns0:c r="G288" s="83" t="str">
        <ns0:f>IF(COUNTA(A288:F288)=0,"",IF(NOT(ISNUMBER(Overview!$B$4)),"Set week on Overview",IF(OR(NOT(ISNUMBER(A288)),B288="",C288="",NOT(ISNUMBER(D288)),N(D288)&lt;0),"Complete expense",IF(OR(A288&lt;Overview!$B$4,A288&gt;=Overview!$B$4+7),"Outside selected week","Ready"))))</ns0:f>
      </ns0:c>
    </ns0:row>
    <ns0:row r="289" ht="15.75" customHeight="1">
      <ns0:c r="A289" s="228"/>
      <ns0:c r="B289" s="226"/>
      <ns0:c r="C289" s="226"/>
      <ns0:c r="D289" s="227"/>
      <ns0:c r="E289" s="226"/>
      <ns0:c r="F289" s="226"/>
      <ns0:c r="G289" s="83" t="str">
        <ns0:f>IF(COUNTA(A289:F289)=0,"",IF(NOT(ISNUMBER(Overview!$B$4)),"Set week on Overview",IF(OR(NOT(ISNUMBER(A289)),B289="",C289="",NOT(ISNUMBER(D289)),N(D289)&lt;0),"Complete expense",IF(OR(A289&lt;Overview!$B$4,A289&gt;=Overview!$B$4+7),"Outside selected week","Ready"))))</ns0:f>
      </ns0:c>
    </ns0:row>
    <ns0:row r="290" ht="15.75" customHeight="1">
      <ns0:c r="A290" s="228"/>
      <ns0:c r="B290" s="226"/>
      <ns0:c r="C290" s="226"/>
      <ns0:c r="D290" s="227"/>
      <ns0:c r="E290" s="226"/>
      <ns0:c r="F290" s="226"/>
      <ns0:c r="G290" s="83" t="str">
        <ns0:f>IF(COUNTA(A290:F290)=0,"",IF(NOT(ISNUMBER(Overview!$B$4)),"Set week on Overview",IF(OR(NOT(ISNUMBER(A290)),B290="",C290="",NOT(ISNUMBER(D290)),N(D290)&lt;0),"Complete expense",IF(OR(A290&lt;Overview!$B$4,A290&gt;=Overview!$B$4+7),"Outside selected week","Ready"))))</ns0:f>
      </ns0:c>
    </ns0:row>
    <ns0:row r="291" ht="15.75" customHeight="1">
      <ns0:c r="A291" s="228"/>
      <ns0:c r="B291" s="226"/>
      <ns0:c r="C291" s="226"/>
      <ns0:c r="D291" s="227"/>
      <ns0:c r="E291" s="226"/>
      <ns0:c r="F291" s="226"/>
      <ns0:c r="G291" s="83" t="str">
        <ns0:f>IF(COUNTA(A291:F291)=0,"",IF(NOT(ISNUMBER(Overview!$B$4)),"Set week on Overview",IF(OR(NOT(ISNUMBER(A291)),B291="",C291="",NOT(ISNUMBER(D291)),N(D291)&lt;0),"Complete expense",IF(OR(A291&lt;Overview!$B$4,A291&gt;=Overview!$B$4+7),"Outside selected week","Ready"))))</ns0:f>
      </ns0:c>
    </ns0:row>
    <ns0:row r="292" ht="15.75" customHeight="1">
      <ns0:c r="A292" s="228"/>
      <ns0:c r="B292" s="226"/>
      <ns0:c r="C292" s="226"/>
      <ns0:c r="D292" s="227"/>
      <ns0:c r="E292" s="226"/>
      <ns0:c r="F292" s="226"/>
      <ns0:c r="G292" s="83" t="str">
        <ns0:f>IF(COUNTA(A292:F292)=0,"",IF(NOT(ISNUMBER(Overview!$B$4)),"Set week on Overview",IF(OR(NOT(ISNUMBER(A292)),B292="",C292="",NOT(ISNUMBER(D292)),N(D292)&lt;0),"Complete expense",IF(OR(A292&lt;Overview!$B$4,A292&gt;=Overview!$B$4+7),"Outside selected week","Ready"))))</ns0:f>
      </ns0:c>
    </ns0:row>
    <ns0:row r="293" ht="15.75" customHeight="1">
      <ns0:c r="A293" s="228"/>
      <ns0:c r="B293" s="226"/>
      <ns0:c r="C293" s="226"/>
      <ns0:c r="D293" s="227"/>
      <ns0:c r="E293" s="226"/>
      <ns0:c r="F293" s="226"/>
      <ns0:c r="G293" s="83" t="str">
        <ns0:f>IF(COUNTA(A293:F293)=0,"",IF(NOT(ISNUMBER(Overview!$B$4)),"Set week on Overview",IF(OR(NOT(ISNUMBER(A293)),B293="",C293="",NOT(ISNUMBER(D293)),N(D293)&lt;0),"Complete expense",IF(OR(A293&lt;Overview!$B$4,A293&gt;=Overview!$B$4+7),"Outside selected week","Ready"))))</ns0:f>
      </ns0:c>
    </ns0:row>
    <ns0:row r="294" ht="15.75" customHeight="1">
      <ns0:c r="A294" s="228"/>
      <ns0:c r="B294" s="226"/>
      <ns0:c r="C294" s="226"/>
      <ns0:c r="D294" s="227"/>
      <ns0:c r="E294" s="226"/>
      <ns0:c r="F294" s="226"/>
      <ns0:c r="G294" s="83" t="str">
        <ns0:f>IF(COUNTA(A294:F294)=0,"",IF(NOT(ISNUMBER(Overview!$B$4)),"Set week on Overview",IF(OR(NOT(ISNUMBER(A294)),B294="",C294="",NOT(ISNUMBER(D294)),N(D294)&lt;0),"Complete expense",IF(OR(A294&lt;Overview!$B$4,A294&gt;=Overview!$B$4+7),"Outside selected week","Ready"))))</ns0:f>
      </ns0:c>
    </ns0:row>
    <ns0:row r="295" ht="15.75" customHeight="1">
      <ns0:c r="A295" s="228"/>
      <ns0:c r="B295" s="226"/>
      <ns0:c r="C295" s="226"/>
      <ns0:c r="D295" s="227"/>
      <ns0:c r="E295" s="226"/>
      <ns0:c r="F295" s="226"/>
      <ns0:c r="G295" s="83" t="str">
        <ns0:f>IF(COUNTA(A295:F295)=0,"",IF(NOT(ISNUMBER(Overview!$B$4)),"Set week on Overview",IF(OR(NOT(ISNUMBER(A295)),B295="",C295="",NOT(ISNUMBER(D295)),N(D295)&lt;0),"Complete expense",IF(OR(A295&lt;Overview!$B$4,A295&gt;=Overview!$B$4+7),"Outside selected week","Ready"))))</ns0:f>
      </ns0:c>
    </ns0:row>
    <ns0:row r="296" ht="15.75" customHeight="1">
      <ns0:c r="A296" s="228"/>
      <ns0:c r="B296" s="226"/>
      <ns0:c r="C296" s="226"/>
      <ns0:c r="D296" s="227"/>
      <ns0:c r="E296" s="226"/>
      <ns0:c r="F296" s="226"/>
      <ns0:c r="G296" s="83" t="str">
        <ns0:f>IF(COUNTA(A296:F296)=0,"",IF(NOT(ISNUMBER(Overview!$B$4)),"Set week on Overview",IF(OR(NOT(ISNUMBER(A296)),B296="",C296="",NOT(ISNUMBER(D296)),N(D296)&lt;0),"Complete expense",IF(OR(A296&lt;Overview!$B$4,A296&gt;=Overview!$B$4+7),"Outside selected week","Ready"))))</ns0:f>
      </ns0:c>
    </ns0:row>
    <ns0:row r="297" ht="15.75" customHeight="1">
      <ns0:c r="A297" s="228"/>
      <ns0:c r="B297" s="226"/>
      <ns0:c r="C297" s="226"/>
      <ns0:c r="D297" s="227"/>
      <ns0:c r="E297" s="226"/>
      <ns0:c r="F297" s="226"/>
      <ns0:c r="G297" s="83" t="str">
        <ns0:f>IF(COUNTA(A297:F297)=0,"",IF(NOT(ISNUMBER(Overview!$B$4)),"Set week on Overview",IF(OR(NOT(ISNUMBER(A297)),B297="",C297="",NOT(ISNUMBER(D297)),N(D297)&lt;0),"Complete expense",IF(OR(A297&lt;Overview!$B$4,A297&gt;=Overview!$B$4+7),"Outside selected week","Ready"))))</ns0:f>
      </ns0:c>
    </ns0:row>
    <ns0:row r="298" ht="15.75" customHeight="1">
      <ns0:c r="A298" s="228"/>
      <ns0:c r="B298" s="226"/>
      <ns0:c r="C298" s="226"/>
      <ns0:c r="D298" s="227"/>
      <ns0:c r="E298" s="226"/>
      <ns0:c r="F298" s="226"/>
      <ns0:c r="G298" s="83" t="str">
        <ns0:f>IF(COUNTA(A298:F298)=0,"",IF(NOT(ISNUMBER(Overview!$B$4)),"Set week on Overview",IF(OR(NOT(ISNUMBER(A298)),B298="",C298="",NOT(ISNUMBER(D298)),N(D298)&lt;0),"Complete expense",IF(OR(A298&lt;Overview!$B$4,A298&gt;=Overview!$B$4+7),"Outside selected week","Ready"))))</ns0:f>
      </ns0:c>
    </ns0:row>
    <ns0:row r="299" ht="15.75" customHeight="1">
      <ns0:c r="A299" s="228"/>
      <ns0:c r="B299" s="226"/>
      <ns0:c r="C299" s="226"/>
      <ns0:c r="D299" s="227"/>
      <ns0:c r="E299" s="226"/>
      <ns0:c r="F299" s="226"/>
      <ns0:c r="G299" s="83" t="str">
        <ns0:f>IF(COUNTA(A299:F299)=0,"",IF(NOT(ISNUMBER(Overview!$B$4)),"Set week on Overview",IF(OR(NOT(ISNUMBER(A299)),B299="",C299="",NOT(ISNUMBER(D299)),N(D299)&lt;0),"Complete expense",IF(OR(A299&lt;Overview!$B$4,A299&gt;=Overview!$B$4+7),"Outside selected week","Ready"))))</ns0:f>
      </ns0:c>
    </ns0:row>
    <ns0:row r="300" ht="15.75" customHeight="1">
      <ns0:c r="A300" s="228"/>
      <ns0:c r="B300" s="226"/>
      <ns0:c r="C300" s="226"/>
      <ns0:c r="D300" s="227"/>
      <ns0:c r="E300" s="226"/>
      <ns0:c r="F300" s="226"/>
      <ns0:c r="G300" s="83" t="str">
        <ns0:f>IF(COUNTA(A300:F300)=0,"",IF(NOT(ISNUMBER(Overview!$B$4)),"Set week on Overview",IF(OR(NOT(ISNUMBER(A300)),B300="",C300="",NOT(ISNUMBER(D300)),N(D300)&lt;0),"Complete expense",IF(OR(A300&lt;Overview!$B$4,A300&gt;=Overview!$B$4+7),"Outside selected week","Ready"))))</ns0:f>
      </ns0:c>
    </ns0:row>
    <ns0:row r="301" ht="15.75" customHeight="1">
      <ns0:c r="A301" s="228"/>
      <ns0:c r="B301" s="226"/>
      <ns0:c r="C301" s="226"/>
      <ns0:c r="D301" s="227"/>
      <ns0:c r="E301" s="226"/>
      <ns0:c r="F301" s="226"/>
      <ns0:c r="G301" s="83" t="str">
        <ns0:f>IF(COUNTA(A301:F301)=0,"",IF(NOT(ISNUMBER(Overview!$B$4)),"Set week on Overview",IF(OR(NOT(ISNUMBER(A301)),B301="",C301="",NOT(ISNUMBER(D301)),N(D301)&lt;0),"Complete expense",IF(OR(A301&lt;Overview!$B$4,A301&gt;=Overview!$B$4+7),"Outside selected week","Ready"))))</ns0:f>
      </ns0:c>
    </ns0:row>
    <ns0:row r="302" ht="15.75" customHeight="1">
      <ns0:c r="A302" s="228"/>
      <ns0:c r="B302" s="226"/>
      <ns0:c r="C302" s="226"/>
      <ns0:c r="D302" s="227"/>
      <ns0:c r="E302" s="226"/>
      <ns0:c r="F302" s="226"/>
      <ns0:c r="G302" s="83" t="str">
        <ns0:f>IF(COUNTA(A302:F302)=0,"",IF(NOT(ISNUMBER(Overview!$B$4)),"Set week on Overview",IF(OR(NOT(ISNUMBER(A302)),B302="",C302="",NOT(ISNUMBER(D302)),N(D302)&lt;0),"Complete expense",IF(OR(A302&lt;Overview!$B$4,A302&gt;=Overview!$B$4+7),"Outside selected week","Ready"))))</ns0:f>
      </ns0:c>
    </ns0:row>
    <ns0:row r="303" ht="15.75" customHeight="1">
      <ns0:c r="A303" s="228"/>
      <ns0:c r="B303" s="226"/>
      <ns0:c r="C303" s="226"/>
      <ns0:c r="D303" s="227"/>
      <ns0:c r="E303" s="226"/>
      <ns0:c r="F303" s="226"/>
      <ns0:c r="G303" s="83" t="str">
        <ns0:f>IF(COUNTA(A303:F303)=0,"",IF(NOT(ISNUMBER(Overview!$B$4)),"Set week on Overview",IF(OR(NOT(ISNUMBER(A303)),B303="",C303="",NOT(ISNUMBER(D303)),N(D303)&lt;0),"Complete expense",IF(OR(A303&lt;Overview!$B$4,A303&gt;=Overview!$B$4+7),"Outside selected week","Ready"))))</ns0:f>
      </ns0:c>
    </ns0:row>
    <ns0:row r="304" ht="15.75" customHeight="1">
      <ns0:c r="A304" s="228"/>
      <ns0:c r="B304" s="226"/>
      <ns0:c r="C304" s="226"/>
      <ns0:c r="D304" s="227"/>
      <ns0:c r="E304" s="226"/>
      <ns0:c r="F304" s="226"/>
      <ns0:c r="G304" s="83" t="str">
        <ns0:f>IF(COUNTA(A304:F304)=0,"",IF(NOT(ISNUMBER(Overview!$B$4)),"Set week on Overview",IF(OR(NOT(ISNUMBER(A304)),B304="",C304="",NOT(ISNUMBER(D304)),N(D304)&lt;0),"Complete expense",IF(OR(A304&lt;Overview!$B$4,A304&gt;=Overview!$B$4+7),"Outside selected week","Ready"))))</ns0:f>
      </ns0:c>
    </ns0:row>
    <ns0:row r="305" ht="15.75" customHeight="1">
      <ns0:c r="A305" s="228"/>
      <ns0:c r="B305" s="226"/>
      <ns0:c r="C305" s="226"/>
      <ns0:c r="D305" s="227"/>
      <ns0:c r="E305" s="226"/>
      <ns0:c r="F305" s="226"/>
      <ns0:c r="G305" s="83" t="str">
        <ns0:f>IF(COUNTA(A305:F305)=0,"",IF(NOT(ISNUMBER(Overview!$B$4)),"Set week on Overview",IF(OR(NOT(ISNUMBER(A305)),B305="",C305="",NOT(ISNUMBER(D305)),N(D305)&lt;0),"Complete expense",IF(OR(A305&lt;Overview!$B$4,A305&gt;=Overview!$B$4+7),"Outside selected week","Ready"))))</ns0:f>
      </ns0:c>
    </ns0:row>
    <ns0:row r="306" ht="15.75" customHeight="1">
      <ns0:c r="A306" s="228"/>
      <ns0:c r="B306" s="226"/>
      <ns0:c r="C306" s="226"/>
      <ns0:c r="D306" s="227"/>
      <ns0:c r="E306" s="226"/>
      <ns0:c r="F306" s="226"/>
      <ns0:c r="G306" s="83" t="str">
        <ns0:f>IF(COUNTA(A306:F306)=0,"",IF(NOT(ISNUMBER(Overview!$B$4)),"Set week on Overview",IF(OR(NOT(ISNUMBER(A306)),B306="",C306="",NOT(ISNUMBER(D306)),N(D306)&lt;0),"Complete expense",IF(OR(A306&lt;Overview!$B$4,A306&gt;=Overview!$B$4+7),"Outside selected week","Ready"))))</ns0:f>
      </ns0:c>
    </ns0:row>
    <ns0:row r="307" ht="15.75" customHeight="1">
      <ns0:c r="A307" s="228"/>
      <ns0:c r="B307" s="226"/>
      <ns0:c r="C307" s="226"/>
      <ns0:c r="D307" s="227"/>
      <ns0:c r="E307" s="226"/>
      <ns0:c r="F307" s="226"/>
      <ns0:c r="G307" s="83" t="str">
        <ns0:f>IF(COUNTA(A307:F307)=0,"",IF(NOT(ISNUMBER(Overview!$B$4)),"Set week on Overview",IF(OR(NOT(ISNUMBER(A307)),B307="",C307="",NOT(ISNUMBER(D307)),N(D307)&lt;0),"Complete expense",IF(OR(A307&lt;Overview!$B$4,A307&gt;=Overview!$B$4+7),"Outside selected week","Ready"))))</ns0:f>
      </ns0:c>
    </ns0:row>
    <ns0:row r="308" ht="15.75" customHeight="1">
      <ns0:c r="A308" s="228"/>
      <ns0:c r="B308" s="226"/>
      <ns0:c r="C308" s="226"/>
      <ns0:c r="D308" s="227"/>
      <ns0:c r="E308" s="226"/>
      <ns0:c r="F308" s="226"/>
      <ns0:c r="G308" s="83" t="str">
        <ns0:f>IF(COUNTA(A308:F308)=0,"",IF(NOT(ISNUMBER(Overview!$B$4)),"Set week on Overview",IF(OR(NOT(ISNUMBER(A308)),B308="",C308="",NOT(ISNUMBER(D308)),N(D308)&lt;0),"Complete expense",IF(OR(A308&lt;Overview!$B$4,A308&gt;=Overview!$B$4+7),"Outside selected week","Ready"))))</ns0:f>
      </ns0:c>
    </ns0:row>
    <ns0:row r="309" ht="15.75" customHeight="1">
      <ns0:c r="A309" s="228"/>
      <ns0:c r="B309" s="226"/>
      <ns0:c r="C309" s="226"/>
      <ns0:c r="D309" s="227"/>
      <ns0:c r="E309" s="226"/>
      <ns0:c r="F309" s="226"/>
      <ns0:c r="G309" s="83" t="str">
        <ns0:f>IF(COUNTA(A309:F309)=0,"",IF(NOT(ISNUMBER(Overview!$B$4)),"Set week on Overview",IF(OR(NOT(ISNUMBER(A309)),B309="",C309="",NOT(ISNUMBER(D309)),N(D309)&lt;0),"Complete expense",IF(OR(A309&lt;Overview!$B$4,A309&gt;=Overview!$B$4+7),"Outside selected week","Ready"))))</ns0:f>
      </ns0:c>
    </ns0:row>
    <ns0:row r="310" ht="15.75" customHeight="1">
      <ns0:c r="A310" s="228"/>
      <ns0:c r="B310" s="226"/>
      <ns0:c r="C310" s="226"/>
      <ns0:c r="D310" s="227"/>
      <ns0:c r="E310" s="226"/>
      <ns0:c r="F310" s="226"/>
      <ns0:c r="G310" s="83" t="str">
        <ns0:f>IF(COUNTA(A310:F310)=0,"",IF(NOT(ISNUMBER(Overview!$B$4)),"Set week on Overview",IF(OR(NOT(ISNUMBER(A310)),B310="",C310="",NOT(ISNUMBER(D310)),N(D310)&lt;0),"Complete expense",IF(OR(A310&lt;Overview!$B$4,A310&gt;=Overview!$B$4+7),"Outside selected week","Ready"))))</ns0:f>
      </ns0:c>
    </ns0:row>
    <ns0:row r="311" ht="15.75" customHeight="1">
      <ns0:c r="A311" s="228"/>
      <ns0:c r="B311" s="226"/>
      <ns0:c r="C311" s="226"/>
      <ns0:c r="D311" s="227"/>
      <ns0:c r="E311" s="226"/>
      <ns0:c r="F311" s="226"/>
      <ns0:c r="G311" s="83" t="str">
        <ns0:f>IF(COUNTA(A311:F311)=0,"",IF(NOT(ISNUMBER(Overview!$B$4)),"Set week on Overview",IF(OR(NOT(ISNUMBER(A311)),B311="",C311="",NOT(ISNUMBER(D311)),N(D311)&lt;0),"Complete expense",IF(OR(A311&lt;Overview!$B$4,A311&gt;=Overview!$B$4+7),"Outside selected week","Ready"))))</ns0:f>
      </ns0:c>
    </ns0:row>
    <ns0:row r="312" ht="15.75" customHeight="1">
      <ns0:c r="A312" s="228"/>
      <ns0:c r="B312" s="226"/>
      <ns0:c r="C312" s="226"/>
      <ns0:c r="D312" s="227"/>
      <ns0:c r="E312" s="226"/>
      <ns0:c r="F312" s="226"/>
      <ns0:c r="G312" s="83" t="str">
        <ns0:f>IF(COUNTA(A312:F312)=0,"",IF(NOT(ISNUMBER(Overview!$B$4)),"Set week on Overview",IF(OR(NOT(ISNUMBER(A312)),B312="",C312="",NOT(ISNUMBER(D312)),N(D312)&lt;0),"Complete expense",IF(OR(A312&lt;Overview!$B$4,A312&gt;=Overview!$B$4+7),"Outside selected week","Ready"))))</ns0:f>
      </ns0:c>
    </ns0:row>
    <ns0:row r="313" ht="15.75" customHeight="1">
      <ns0:c r="A313" s="228"/>
      <ns0:c r="B313" s="226"/>
      <ns0:c r="C313" s="226"/>
      <ns0:c r="D313" s="227"/>
      <ns0:c r="E313" s="226"/>
      <ns0:c r="F313" s="226"/>
      <ns0:c r="G313" s="83" t="str">
        <ns0:f>IF(COUNTA(A313:F313)=0,"",IF(NOT(ISNUMBER(Overview!$B$4)),"Set week on Overview",IF(OR(NOT(ISNUMBER(A313)),B313="",C313="",NOT(ISNUMBER(D313)),N(D313)&lt;0),"Complete expense",IF(OR(A313&lt;Overview!$B$4,A313&gt;=Overview!$B$4+7),"Outside selected week","Ready"))))</ns0:f>
      </ns0:c>
    </ns0:row>
    <ns0:row r="314" ht="15.75" customHeight="1">
      <ns0:c r="A314" s="228"/>
      <ns0:c r="B314" s="226"/>
      <ns0:c r="C314" s="226"/>
      <ns0:c r="D314" s="227"/>
      <ns0:c r="E314" s="226"/>
      <ns0:c r="F314" s="226"/>
      <ns0:c r="G314" s="83" t="str">
        <ns0:f>IF(COUNTA(A314:F314)=0,"",IF(NOT(ISNUMBER(Overview!$B$4)),"Set week on Overview",IF(OR(NOT(ISNUMBER(A314)),B314="",C314="",NOT(ISNUMBER(D314)),N(D314)&lt;0),"Complete expense",IF(OR(A314&lt;Overview!$B$4,A314&gt;=Overview!$B$4+7),"Outside selected week","Ready"))))</ns0:f>
      </ns0:c>
    </ns0:row>
    <ns0:row r="315" ht="15.75" customHeight="1">
      <ns0:c r="A315" s="228"/>
      <ns0:c r="B315" s="226"/>
      <ns0:c r="C315" s="226"/>
      <ns0:c r="D315" s="227"/>
      <ns0:c r="E315" s="226"/>
      <ns0:c r="F315" s="226"/>
      <ns0:c r="G315" s="83" t="str">
        <ns0:f>IF(COUNTA(A315:F315)=0,"",IF(NOT(ISNUMBER(Overview!$B$4)),"Set week on Overview",IF(OR(NOT(ISNUMBER(A315)),B315="",C315="",NOT(ISNUMBER(D315)),N(D315)&lt;0),"Complete expense",IF(OR(A315&lt;Overview!$B$4,A315&gt;=Overview!$B$4+7),"Outside selected week","Ready"))))</ns0:f>
      </ns0:c>
    </ns0:row>
    <ns0:row r="316" ht="15.75" customHeight="1">
      <ns0:c r="A316" s="228"/>
      <ns0:c r="B316" s="226"/>
      <ns0:c r="C316" s="226"/>
      <ns0:c r="D316" s="227"/>
      <ns0:c r="E316" s="226"/>
      <ns0:c r="F316" s="226"/>
      <ns0:c r="G316" s="83" t="str">
        <ns0:f>IF(COUNTA(A316:F316)=0,"",IF(NOT(ISNUMBER(Overview!$B$4)),"Set week on Overview",IF(OR(NOT(ISNUMBER(A316)),B316="",C316="",NOT(ISNUMBER(D316)),N(D316)&lt;0),"Complete expense",IF(OR(A316&lt;Overview!$B$4,A316&gt;=Overview!$B$4+7),"Outside selected week","Ready"))))</ns0:f>
      </ns0:c>
    </ns0:row>
    <ns0:row r="317" ht="15.75" customHeight="1">
      <ns0:c r="A317" s="228"/>
      <ns0:c r="B317" s="226"/>
      <ns0:c r="C317" s="226"/>
      <ns0:c r="D317" s="227"/>
      <ns0:c r="E317" s="226"/>
      <ns0:c r="F317" s="226"/>
      <ns0:c r="G317" s="83" t="str">
        <ns0:f>IF(COUNTA(A317:F317)=0,"",IF(NOT(ISNUMBER(Overview!$B$4)),"Set week on Overview",IF(OR(NOT(ISNUMBER(A317)),B317="",C317="",NOT(ISNUMBER(D317)),N(D317)&lt;0),"Complete expense",IF(OR(A317&lt;Overview!$B$4,A317&gt;=Overview!$B$4+7),"Outside selected week","Ready"))))</ns0:f>
      </ns0:c>
    </ns0:row>
    <ns0:row r="318" ht="15.75" customHeight="1">
      <ns0:c r="A318" s="228"/>
      <ns0:c r="B318" s="226"/>
      <ns0:c r="C318" s="226"/>
      <ns0:c r="D318" s="227"/>
      <ns0:c r="E318" s="226"/>
      <ns0:c r="F318" s="226"/>
      <ns0:c r="G318" s="83" t="str">
        <ns0:f>IF(COUNTA(A318:F318)=0,"",IF(NOT(ISNUMBER(Overview!$B$4)),"Set week on Overview",IF(OR(NOT(ISNUMBER(A318)),B318="",C318="",NOT(ISNUMBER(D318)),N(D318)&lt;0),"Complete expense",IF(OR(A318&lt;Overview!$B$4,A318&gt;=Overview!$B$4+7),"Outside selected week","Ready"))))</ns0:f>
      </ns0:c>
    </ns0:row>
    <ns0:row r="319" ht="15.75" customHeight="1">
      <ns0:c r="A319" s="228"/>
      <ns0:c r="B319" s="226"/>
      <ns0:c r="C319" s="226"/>
      <ns0:c r="D319" s="227"/>
      <ns0:c r="E319" s="226"/>
      <ns0:c r="F319" s="226"/>
      <ns0:c r="G319" s="83" t="str">
        <ns0:f>IF(COUNTA(A319:F319)=0,"",IF(NOT(ISNUMBER(Overview!$B$4)),"Set week on Overview",IF(OR(NOT(ISNUMBER(A319)),B319="",C319="",NOT(ISNUMBER(D319)),N(D319)&lt;0),"Complete expense",IF(OR(A319&lt;Overview!$B$4,A319&gt;=Overview!$B$4+7),"Outside selected week","Ready"))))</ns0:f>
      </ns0:c>
    </ns0:row>
    <ns0:row r="320" ht="15.75" customHeight="1">
      <ns0:c r="A320" s="228"/>
      <ns0:c r="B320" s="226"/>
      <ns0:c r="C320" s="226"/>
      <ns0:c r="D320" s="227"/>
      <ns0:c r="E320" s="226"/>
      <ns0:c r="F320" s="226"/>
      <ns0:c r="G320" s="83" t="str">
        <ns0:f>IF(COUNTA(A320:F320)=0,"",IF(NOT(ISNUMBER(Overview!$B$4)),"Set week on Overview",IF(OR(NOT(ISNUMBER(A320)),B320="",C320="",NOT(ISNUMBER(D320)),N(D320)&lt;0),"Complete expense",IF(OR(A320&lt;Overview!$B$4,A320&gt;=Overview!$B$4+7),"Outside selected week","Ready"))))</ns0:f>
      </ns0:c>
    </ns0:row>
    <ns0:row r="321" ht="15.75" customHeight="1">
      <ns0:c r="A321" s="228"/>
      <ns0:c r="B321" s="226"/>
      <ns0:c r="C321" s="226"/>
      <ns0:c r="D321" s="227"/>
      <ns0:c r="E321" s="226"/>
      <ns0:c r="F321" s="226"/>
      <ns0:c r="G321" s="83" t="str">
        <ns0:f>IF(COUNTA(A321:F321)=0,"",IF(NOT(ISNUMBER(Overview!$B$4)),"Set week on Overview",IF(OR(NOT(ISNUMBER(A321)),B321="",C321="",NOT(ISNUMBER(D321)),N(D321)&lt;0),"Complete expense",IF(OR(A321&lt;Overview!$B$4,A321&gt;=Overview!$B$4+7),"Outside selected week","Ready"))))</ns0:f>
      </ns0:c>
    </ns0:row>
    <ns0:row r="322" ht="15.75" customHeight="1">
      <ns0:c r="A322" s="228"/>
      <ns0:c r="B322" s="226"/>
      <ns0:c r="C322" s="226"/>
      <ns0:c r="D322" s="227"/>
      <ns0:c r="E322" s="226"/>
      <ns0:c r="F322" s="226"/>
      <ns0:c r="G322" s="83" t="str">
        <ns0:f>IF(COUNTA(A322:F322)=0,"",IF(NOT(ISNUMBER(Overview!$B$4)),"Set week on Overview",IF(OR(NOT(ISNUMBER(A322)),B322="",C322="",NOT(ISNUMBER(D322)),N(D322)&lt;0),"Complete expense",IF(OR(A322&lt;Overview!$B$4,A322&gt;=Overview!$B$4+7),"Outside selected week","Ready"))))</ns0:f>
      </ns0:c>
    </ns0:row>
    <ns0:row r="323" ht="15.75" customHeight="1">
      <ns0:c r="A323" s="228"/>
      <ns0:c r="B323" s="226"/>
      <ns0:c r="C323" s="226"/>
      <ns0:c r="D323" s="227"/>
      <ns0:c r="E323" s="226"/>
      <ns0:c r="F323" s="226"/>
      <ns0:c r="G323" s="83" t="str">
        <ns0:f>IF(COUNTA(A323:F323)=0,"",IF(NOT(ISNUMBER(Overview!$B$4)),"Set week on Overview",IF(OR(NOT(ISNUMBER(A323)),B323="",C323="",NOT(ISNUMBER(D323)),N(D323)&lt;0),"Complete expense",IF(OR(A323&lt;Overview!$B$4,A323&gt;=Overview!$B$4+7),"Outside selected week","Ready"))))</ns0:f>
      </ns0:c>
    </ns0:row>
    <ns0:row r="324" ht="15.75" customHeight="1">
      <ns0:c r="A324" s="228"/>
      <ns0:c r="B324" s="226"/>
      <ns0:c r="C324" s="226"/>
      <ns0:c r="D324" s="227"/>
      <ns0:c r="E324" s="226"/>
      <ns0:c r="F324" s="226"/>
      <ns0:c r="G324" s="83" t="str">
        <ns0:f>IF(COUNTA(A324:F324)=0,"",IF(NOT(ISNUMBER(Overview!$B$4)),"Set week on Overview",IF(OR(NOT(ISNUMBER(A324)),B324="",C324="",NOT(ISNUMBER(D324)),N(D324)&lt;0),"Complete expense",IF(OR(A324&lt;Overview!$B$4,A324&gt;=Overview!$B$4+7),"Outside selected week","Ready"))))</ns0:f>
      </ns0:c>
    </ns0:row>
    <ns0:row r="325" ht="15.75" customHeight="1">
      <ns0:c r="A325" s="228"/>
      <ns0:c r="B325" s="226"/>
      <ns0:c r="C325" s="226"/>
      <ns0:c r="D325" s="227"/>
      <ns0:c r="E325" s="226"/>
      <ns0:c r="F325" s="226"/>
      <ns0:c r="G325" s="83" t="str">
        <ns0:f>IF(COUNTA(A325:F325)=0,"",IF(NOT(ISNUMBER(Overview!$B$4)),"Set week on Overview",IF(OR(NOT(ISNUMBER(A325)),B325="",C325="",NOT(ISNUMBER(D325)),N(D325)&lt;0),"Complete expense",IF(OR(A325&lt;Overview!$B$4,A325&gt;=Overview!$B$4+7),"Outside selected week","Ready"))))</ns0:f>
      </ns0:c>
    </ns0:row>
    <ns0:row r="326" ht="15.75" customHeight="1">
      <ns0:c r="A326" s="228"/>
      <ns0:c r="B326" s="226"/>
      <ns0:c r="C326" s="226"/>
      <ns0:c r="D326" s="227"/>
      <ns0:c r="E326" s="226"/>
      <ns0:c r="F326" s="226"/>
      <ns0:c r="G326" s="83" t="str">
        <ns0:f>IF(COUNTA(A326:F326)=0,"",IF(NOT(ISNUMBER(Overview!$B$4)),"Set week on Overview",IF(OR(NOT(ISNUMBER(A326)),B326="",C326="",NOT(ISNUMBER(D326)),N(D326)&lt;0),"Complete expense",IF(OR(A326&lt;Overview!$B$4,A326&gt;=Overview!$B$4+7),"Outside selected week","Ready"))))</ns0:f>
      </ns0:c>
    </ns0:row>
    <ns0:row r="327" ht="15.75" customHeight="1">
      <ns0:c r="A327" s="228"/>
      <ns0:c r="B327" s="226"/>
      <ns0:c r="C327" s="226"/>
      <ns0:c r="D327" s="227"/>
      <ns0:c r="E327" s="226"/>
      <ns0:c r="F327" s="226"/>
      <ns0:c r="G327" s="83" t="str">
        <ns0:f>IF(COUNTA(A327:F327)=0,"",IF(NOT(ISNUMBER(Overview!$B$4)),"Set week on Overview",IF(OR(NOT(ISNUMBER(A327)),B327="",C327="",NOT(ISNUMBER(D327)),N(D327)&lt;0),"Complete expense",IF(OR(A327&lt;Overview!$B$4,A327&gt;=Overview!$B$4+7),"Outside selected week","Ready"))))</ns0:f>
      </ns0:c>
    </ns0:row>
    <ns0:row r="328" ht="15.75" customHeight="1">
      <ns0:c r="A328" s="228"/>
      <ns0:c r="B328" s="226"/>
      <ns0:c r="C328" s="226"/>
      <ns0:c r="D328" s="227"/>
      <ns0:c r="E328" s="226"/>
      <ns0:c r="F328" s="226"/>
      <ns0:c r="G328" s="83" t="str">
        <ns0:f>IF(COUNTA(A328:F328)=0,"",IF(NOT(ISNUMBER(Overview!$B$4)),"Set week on Overview",IF(OR(NOT(ISNUMBER(A328)),B328="",C328="",NOT(ISNUMBER(D328)),N(D328)&lt;0),"Complete expense",IF(OR(A328&lt;Overview!$B$4,A328&gt;=Overview!$B$4+7),"Outside selected week","Ready"))))</ns0:f>
      </ns0:c>
    </ns0:row>
    <ns0:row r="329" ht="15.75" customHeight="1">
      <ns0:c r="A329" s="228"/>
      <ns0:c r="B329" s="226"/>
      <ns0:c r="C329" s="226"/>
      <ns0:c r="D329" s="227"/>
      <ns0:c r="E329" s="226"/>
      <ns0:c r="F329" s="226"/>
      <ns0:c r="G329" s="83" t="str">
        <ns0:f>IF(COUNTA(A329:F329)=0,"",IF(NOT(ISNUMBER(Overview!$B$4)),"Set week on Overview",IF(OR(NOT(ISNUMBER(A329)),B329="",C329="",NOT(ISNUMBER(D329)),N(D329)&lt;0),"Complete expense",IF(OR(A329&lt;Overview!$B$4,A329&gt;=Overview!$B$4+7),"Outside selected week","Ready"))))</ns0:f>
      </ns0:c>
    </ns0:row>
    <ns0:row r="330" ht="15.75" customHeight="1">
      <ns0:c r="A330" s="228"/>
      <ns0:c r="B330" s="226"/>
      <ns0:c r="C330" s="226"/>
      <ns0:c r="D330" s="227"/>
      <ns0:c r="E330" s="226"/>
      <ns0:c r="F330" s="226"/>
      <ns0:c r="G330" s="83" t="str">
        <ns0:f>IF(COUNTA(A330:F330)=0,"",IF(NOT(ISNUMBER(Overview!$B$4)),"Set week on Overview",IF(OR(NOT(ISNUMBER(A330)),B330="",C330="",NOT(ISNUMBER(D330)),N(D330)&lt;0),"Complete expense",IF(OR(A330&lt;Overview!$B$4,A330&gt;=Overview!$B$4+7),"Outside selected week","Ready"))))</ns0:f>
      </ns0:c>
    </ns0:row>
    <ns0:row r="331" ht="15.75" customHeight="1">
      <ns0:c r="A331" s="228"/>
      <ns0:c r="B331" s="226"/>
      <ns0:c r="C331" s="226"/>
      <ns0:c r="D331" s="227"/>
      <ns0:c r="E331" s="226"/>
      <ns0:c r="F331" s="226"/>
      <ns0:c r="G331" s="83" t="str">
        <ns0:f>IF(COUNTA(A331:F331)=0,"",IF(NOT(ISNUMBER(Overview!$B$4)),"Set week on Overview",IF(OR(NOT(ISNUMBER(A331)),B331="",C331="",NOT(ISNUMBER(D331)),N(D331)&lt;0),"Complete expense",IF(OR(A331&lt;Overview!$B$4,A331&gt;=Overview!$B$4+7),"Outside selected week","Ready"))))</ns0:f>
      </ns0:c>
    </ns0:row>
    <ns0:row r="332" ht="15.75" customHeight="1">
      <ns0:c r="A332" s="228"/>
      <ns0:c r="B332" s="226"/>
      <ns0:c r="C332" s="226"/>
      <ns0:c r="D332" s="227"/>
      <ns0:c r="E332" s="226"/>
      <ns0:c r="F332" s="226"/>
      <ns0:c r="G332" s="83" t="str">
        <ns0:f>IF(COUNTA(A332:F332)=0,"",IF(NOT(ISNUMBER(Overview!$B$4)),"Set week on Overview",IF(OR(NOT(ISNUMBER(A332)),B332="",C332="",NOT(ISNUMBER(D332)),N(D332)&lt;0),"Complete expense",IF(OR(A332&lt;Overview!$B$4,A332&gt;=Overview!$B$4+7),"Outside selected week","Ready"))))</ns0:f>
      </ns0:c>
    </ns0:row>
    <ns0:row r="333" ht="15.75" customHeight="1">
      <ns0:c r="A333" s="228"/>
      <ns0:c r="B333" s="226"/>
      <ns0:c r="C333" s="226"/>
      <ns0:c r="D333" s="227"/>
      <ns0:c r="E333" s="226"/>
      <ns0:c r="F333" s="226"/>
      <ns0:c r="G333" s="83" t="str">
        <ns0:f>IF(COUNTA(A333:F333)=0,"",IF(NOT(ISNUMBER(Overview!$B$4)),"Set week on Overview",IF(OR(NOT(ISNUMBER(A333)),B333="",C333="",NOT(ISNUMBER(D333)),N(D333)&lt;0),"Complete expense",IF(OR(A333&lt;Overview!$B$4,A333&gt;=Overview!$B$4+7),"Outside selected week","Ready"))))</ns0:f>
      </ns0:c>
    </ns0:row>
    <ns0:row r="334" ht="15.75" customHeight="1">
      <ns0:c r="A334" s="228"/>
      <ns0:c r="B334" s="226"/>
      <ns0:c r="C334" s="226"/>
      <ns0:c r="D334" s="227"/>
      <ns0:c r="E334" s="226"/>
      <ns0:c r="F334" s="226"/>
      <ns0:c r="G334" s="83" t="str">
        <ns0:f>IF(COUNTA(A334:F334)=0,"",IF(NOT(ISNUMBER(Overview!$B$4)),"Set week on Overview",IF(OR(NOT(ISNUMBER(A334)),B334="",C334="",NOT(ISNUMBER(D334)),N(D334)&lt;0),"Complete expense",IF(OR(A334&lt;Overview!$B$4,A334&gt;=Overview!$B$4+7),"Outside selected week","Ready"))))</ns0:f>
      </ns0:c>
    </ns0:row>
    <ns0:row r="335" ht="15.75" customHeight="1">
      <ns0:c r="A335" s="228"/>
      <ns0:c r="B335" s="226"/>
      <ns0:c r="C335" s="226"/>
      <ns0:c r="D335" s="227"/>
      <ns0:c r="E335" s="226"/>
      <ns0:c r="F335" s="226"/>
      <ns0:c r="G335" s="83" t="str">
        <ns0:f>IF(COUNTA(A335:F335)=0,"",IF(NOT(ISNUMBER(Overview!$B$4)),"Set week on Overview",IF(OR(NOT(ISNUMBER(A335)),B335="",C335="",NOT(ISNUMBER(D335)),N(D335)&lt;0),"Complete expense",IF(OR(A335&lt;Overview!$B$4,A335&gt;=Overview!$B$4+7),"Outside selected week","Ready"))))</ns0:f>
      </ns0:c>
    </ns0:row>
    <ns0:row r="336" ht="15.75" customHeight="1">
      <ns0:c r="A336" s="228"/>
      <ns0:c r="B336" s="226"/>
      <ns0:c r="C336" s="226"/>
      <ns0:c r="D336" s="227"/>
      <ns0:c r="E336" s="226"/>
      <ns0:c r="F336" s="226"/>
      <ns0:c r="G336" s="83" t="str">
        <ns0:f>IF(COUNTA(A336:F336)=0,"",IF(NOT(ISNUMBER(Overview!$B$4)),"Set week on Overview",IF(OR(NOT(ISNUMBER(A336)),B336="",C336="",NOT(ISNUMBER(D336)),N(D336)&lt;0),"Complete expense",IF(OR(A336&lt;Overview!$B$4,A336&gt;=Overview!$B$4+7),"Outside selected week","Ready"))))</ns0:f>
      </ns0:c>
    </ns0:row>
    <ns0:row r="337" ht="15.75" customHeight="1">
      <ns0:c r="A337" s="228"/>
      <ns0:c r="B337" s="226"/>
      <ns0:c r="C337" s="226"/>
      <ns0:c r="D337" s="227"/>
      <ns0:c r="E337" s="226"/>
      <ns0:c r="F337" s="226"/>
      <ns0:c r="G337" s="83" t="str">
        <ns0:f>IF(COUNTA(A337:F337)=0,"",IF(NOT(ISNUMBER(Overview!$B$4)),"Set week on Overview",IF(OR(NOT(ISNUMBER(A337)),B337="",C337="",NOT(ISNUMBER(D337)),N(D337)&lt;0),"Complete expense",IF(OR(A337&lt;Overview!$B$4,A337&gt;=Overview!$B$4+7),"Outside selected week","Ready"))))</ns0:f>
      </ns0:c>
    </ns0:row>
    <ns0:row r="338" ht="15.75" customHeight="1">
      <ns0:c r="A338" s="228"/>
      <ns0:c r="B338" s="226"/>
      <ns0:c r="C338" s="226"/>
      <ns0:c r="D338" s="227"/>
      <ns0:c r="E338" s="226"/>
      <ns0:c r="F338" s="226"/>
      <ns0:c r="G338" s="83" t="str">
        <ns0:f>IF(COUNTA(A338:F338)=0,"",IF(NOT(ISNUMBER(Overview!$B$4)),"Set week on Overview",IF(OR(NOT(ISNUMBER(A338)),B338="",C338="",NOT(ISNUMBER(D338)),N(D338)&lt;0),"Complete expense",IF(OR(A338&lt;Overview!$B$4,A338&gt;=Overview!$B$4+7),"Outside selected week","Ready"))))</ns0:f>
      </ns0:c>
    </ns0:row>
    <ns0:row r="339" ht="15.75" customHeight="1">
      <ns0:c r="A339" s="228"/>
      <ns0:c r="B339" s="226"/>
      <ns0:c r="C339" s="226"/>
      <ns0:c r="D339" s="227"/>
      <ns0:c r="E339" s="226"/>
      <ns0:c r="F339" s="226"/>
      <ns0:c r="G339" s="83" t="str">
        <ns0:f>IF(COUNTA(A339:F339)=0,"",IF(NOT(ISNUMBER(Overview!$B$4)),"Set week on Overview",IF(OR(NOT(ISNUMBER(A339)),B339="",C339="",NOT(ISNUMBER(D339)),N(D339)&lt;0),"Complete expense",IF(OR(A339&lt;Overview!$B$4,A339&gt;=Overview!$B$4+7),"Outside selected week","Ready"))))</ns0:f>
      </ns0:c>
    </ns0:row>
    <ns0:row r="340" ht="15.75" customHeight="1">
      <ns0:c r="A340" s="228"/>
      <ns0:c r="B340" s="226"/>
      <ns0:c r="C340" s="226"/>
      <ns0:c r="D340" s="227"/>
      <ns0:c r="E340" s="226"/>
      <ns0:c r="F340" s="226"/>
      <ns0:c r="G340" s="83" t="str">
        <ns0:f>IF(COUNTA(A340:F340)=0,"",IF(NOT(ISNUMBER(Overview!$B$4)),"Set week on Overview",IF(OR(NOT(ISNUMBER(A340)),B340="",C340="",NOT(ISNUMBER(D340)),N(D340)&lt;0),"Complete expense",IF(OR(A340&lt;Overview!$B$4,A340&gt;=Overview!$B$4+7),"Outside selected week","Ready"))))</ns0:f>
      </ns0:c>
    </ns0:row>
    <ns0:row r="341" ht="15.75" customHeight="1">
      <ns0:c r="A341" s="228"/>
      <ns0:c r="B341" s="226"/>
      <ns0:c r="C341" s="226"/>
      <ns0:c r="D341" s="227"/>
      <ns0:c r="E341" s="226"/>
      <ns0:c r="F341" s="226"/>
      <ns0:c r="G341" s="83" t="str">
        <ns0:f>IF(COUNTA(A341:F341)=0,"",IF(NOT(ISNUMBER(Overview!$B$4)),"Set week on Overview",IF(OR(NOT(ISNUMBER(A341)),B341="",C341="",NOT(ISNUMBER(D341)),N(D341)&lt;0),"Complete expense",IF(OR(A341&lt;Overview!$B$4,A341&gt;=Overview!$B$4+7),"Outside selected week","Ready"))))</ns0:f>
      </ns0:c>
    </ns0:row>
    <ns0:row r="342" ht="15.75" customHeight="1">
      <ns0:c r="A342" s="228"/>
      <ns0:c r="B342" s="226"/>
      <ns0:c r="C342" s="226"/>
      <ns0:c r="D342" s="227"/>
      <ns0:c r="E342" s="226"/>
      <ns0:c r="F342" s="226"/>
      <ns0:c r="G342" s="83" t="str">
        <ns0:f>IF(COUNTA(A342:F342)=0,"",IF(NOT(ISNUMBER(Overview!$B$4)),"Set week on Overview",IF(OR(NOT(ISNUMBER(A342)),B342="",C342="",NOT(ISNUMBER(D342)),N(D342)&lt;0),"Complete expense",IF(OR(A342&lt;Overview!$B$4,A342&gt;=Overview!$B$4+7),"Outside selected week","Ready"))))</ns0:f>
      </ns0:c>
    </ns0:row>
    <ns0:row r="343" ht="15.75" customHeight="1">
      <ns0:c r="A343" s="228"/>
      <ns0:c r="B343" s="226"/>
      <ns0:c r="C343" s="226"/>
      <ns0:c r="D343" s="227"/>
      <ns0:c r="E343" s="226"/>
      <ns0:c r="F343" s="226"/>
      <ns0:c r="G343" s="83" t="str">
        <ns0:f>IF(COUNTA(A343:F343)=0,"",IF(NOT(ISNUMBER(Overview!$B$4)),"Set week on Overview",IF(OR(NOT(ISNUMBER(A343)),B343="",C343="",NOT(ISNUMBER(D343)),N(D343)&lt;0),"Complete expense",IF(OR(A343&lt;Overview!$B$4,A343&gt;=Overview!$B$4+7),"Outside selected week","Ready"))))</ns0:f>
      </ns0:c>
    </ns0:row>
    <ns0:row r="344" ht="15.75" customHeight="1">
      <ns0:c r="A344" s="228"/>
      <ns0:c r="B344" s="226"/>
      <ns0:c r="C344" s="226"/>
      <ns0:c r="D344" s="227"/>
      <ns0:c r="E344" s="226"/>
      <ns0:c r="F344" s="226"/>
      <ns0:c r="G344" s="83" t="str">
        <ns0:f>IF(COUNTA(A344:F344)=0,"",IF(NOT(ISNUMBER(Overview!$B$4)),"Set week on Overview",IF(OR(NOT(ISNUMBER(A344)),B344="",C344="",NOT(ISNUMBER(D344)),N(D344)&lt;0),"Complete expense",IF(OR(A344&lt;Overview!$B$4,A344&gt;=Overview!$B$4+7),"Outside selected week","Ready"))))</ns0:f>
      </ns0:c>
    </ns0:row>
    <ns0:row r="345" ht="15.75" customHeight="1">
      <ns0:c r="A345" s="228"/>
      <ns0:c r="B345" s="226"/>
      <ns0:c r="C345" s="226"/>
      <ns0:c r="D345" s="227"/>
      <ns0:c r="E345" s="226"/>
      <ns0:c r="F345" s="226"/>
      <ns0:c r="G345" s="83" t="str">
        <ns0:f>IF(COUNTA(A345:F345)=0,"",IF(NOT(ISNUMBER(Overview!$B$4)),"Set week on Overview",IF(OR(NOT(ISNUMBER(A345)),B345="",C345="",NOT(ISNUMBER(D345)),N(D345)&lt;0),"Complete expense",IF(OR(A345&lt;Overview!$B$4,A345&gt;=Overview!$B$4+7),"Outside selected week","Ready"))))</ns0:f>
      </ns0:c>
    </ns0:row>
    <ns0:row r="346" ht="15.75" customHeight="1">
      <ns0:c r="A346" s="228"/>
      <ns0:c r="B346" s="226"/>
      <ns0:c r="C346" s="226"/>
      <ns0:c r="D346" s="227"/>
      <ns0:c r="E346" s="226"/>
      <ns0:c r="F346" s="226"/>
      <ns0:c r="G346" s="83" t="str">
        <ns0:f>IF(COUNTA(A346:F346)=0,"",IF(NOT(ISNUMBER(Overview!$B$4)),"Set week on Overview",IF(OR(NOT(ISNUMBER(A346)),B346="",C346="",NOT(ISNUMBER(D346)),N(D346)&lt;0),"Complete expense",IF(OR(A346&lt;Overview!$B$4,A346&gt;=Overview!$B$4+7),"Outside selected week","Ready"))))</ns0:f>
      </ns0:c>
    </ns0:row>
    <ns0:row r="347" ht="15.75" customHeight="1">
      <ns0:c r="A347" s="228"/>
      <ns0:c r="B347" s="226"/>
      <ns0:c r="C347" s="226"/>
      <ns0:c r="D347" s="227"/>
      <ns0:c r="E347" s="226"/>
      <ns0:c r="F347" s="226"/>
      <ns0:c r="G347" s="83" t="str">
        <ns0:f>IF(COUNTA(A347:F347)=0,"",IF(NOT(ISNUMBER(Overview!$B$4)),"Set week on Overview",IF(OR(NOT(ISNUMBER(A347)),B347="",C347="",NOT(ISNUMBER(D347)),N(D347)&lt;0),"Complete expense",IF(OR(A347&lt;Overview!$B$4,A347&gt;=Overview!$B$4+7),"Outside selected week","Ready"))))</ns0:f>
      </ns0:c>
    </ns0:row>
    <ns0:row r="348" ht="15.75" customHeight="1">
      <ns0:c r="A348" s="228"/>
      <ns0:c r="B348" s="226"/>
      <ns0:c r="C348" s="226"/>
      <ns0:c r="D348" s="227"/>
      <ns0:c r="E348" s="226"/>
      <ns0:c r="F348" s="226"/>
      <ns0:c r="G348" s="83" t="str">
        <ns0:f>IF(COUNTA(A348:F348)=0,"",IF(NOT(ISNUMBER(Overview!$B$4)),"Set week on Overview",IF(OR(NOT(ISNUMBER(A348)),B348="",C348="",NOT(ISNUMBER(D348)),N(D348)&lt;0),"Complete expense",IF(OR(A348&lt;Overview!$B$4,A348&gt;=Overview!$B$4+7),"Outside selected week","Ready"))))</ns0:f>
      </ns0:c>
    </ns0:row>
    <ns0:row r="349" ht="15.75" customHeight="1">
      <ns0:c r="A349" s="228"/>
      <ns0:c r="B349" s="226"/>
      <ns0:c r="C349" s="226"/>
      <ns0:c r="D349" s="227"/>
      <ns0:c r="E349" s="226"/>
      <ns0:c r="F349" s="226"/>
      <ns0:c r="G349" s="83" t="str">
        <ns0:f>IF(COUNTA(A349:F349)=0,"",IF(NOT(ISNUMBER(Overview!$B$4)),"Set week on Overview",IF(OR(NOT(ISNUMBER(A349)),B349="",C349="",NOT(ISNUMBER(D349)),N(D349)&lt;0),"Complete expense",IF(OR(A349&lt;Overview!$B$4,A349&gt;=Overview!$B$4+7),"Outside selected week","Ready"))))</ns0:f>
      </ns0:c>
    </ns0:row>
    <ns0:row r="350" ht="15.75" customHeight="1">
      <ns0:c r="A350" s="228"/>
      <ns0:c r="B350" s="226"/>
      <ns0:c r="C350" s="226"/>
      <ns0:c r="D350" s="227"/>
      <ns0:c r="E350" s="226"/>
      <ns0:c r="F350" s="226"/>
      <ns0:c r="G350" s="83" t="str">
        <ns0:f>IF(COUNTA(A350:F350)=0,"",IF(NOT(ISNUMBER(Overview!$B$4)),"Set week on Overview",IF(OR(NOT(ISNUMBER(A350)),B350="",C350="",NOT(ISNUMBER(D350)),N(D350)&lt;0),"Complete expense",IF(OR(A350&lt;Overview!$B$4,A350&gt;=Overview!$B$4+7),"Outside selected week","Ready"))))</ns0:f>
      </ns0:c>
    </ns0:row>
    <ns0:row r="351" ht="15.75" customHeight="1">
      <ns0:c r="A351" s="228"/>
      <ns0:c r="B351" s="226"/>
      <ns0:c r="C351" s="226"/>
      <ns0:c r="D351" s="227"/>
      <ns0:c r="E351" s="226"/>
      <ns0:c r="F351" s="226"/>
      <ns0:c r="G351" s="83" t="str">
        <ns0:f>IF(COUNTA(A351:F351)=0,"",IF(NOT(ISNUMBER(Overview!$B$4)),"Set week on Overview",IF(OR(NOT(ISNUMBER(A351)),B351="",C351="",NOT(ISNUMBER(D351)),N(D351)&lt;0),"Complete expense",IF(OR(A351&lt;Overview!$B$4,A351&gt;=Overview!$B$4+7),"Outside selected week","Ready"))))</ns0:f>
      </ns0:c>
    </ns0:row>
    <ns0:row r="352" ht="15.75" customHeight="1">
      <ns0:c r="A352" s="228"/>
      <ns0:c r="B352" s="226"/>
      <ns0:c r="C352" s="226"/>
      <ns0:c r="D352" s="227"/>
      <ns0:c r="E352" s="226"/>
      <ns0:c r="F352" s="226"/>
      <ns0:c r="G352" s="83" t="str">
        <ns0:f>IF(COUNTA(A352:F352)=0,"",IF(NOT(ISNUMBER(Overview!$B$4)),"Set week on Overview",IF(OR(NOT(ISNUMBER(A352)),B352="",C352="",NOT(ISNUMBER(D352)),N(D352)&lt;0),"Complete expense",IF(OR(A352&lt;Overview!$B$4,A352&gt;=Overview!$B$4+7),"Outside selected week","Ready"))))</ns0:f>
      </ns0:c>
    </ns0:row>
    <ns0:row r="353" ht="15.75" customHeight="1">
      <ns0:c r="A353" s="228"/>
      <ns0:c r="B353" s="226"/>
      <ns0:c r="C353" s="226"/>
      <ns0:c r="D353" s="227"/>
      <ns0:c r="E353" s="226"/>
      <ns0:c r="F353" s="226"/>
      <ns0:c r="G353" s="83" t="str">
        <ns0:f>IF(COUNTA(A353:F353)=0,"",IF(NOT(ISNUMBER(Overview!$B$4)),"Set week on Overview",IF(OR(NOT(ISNUMBER(A353)),B353="",C353="",NOT(ISNUMBER(D353)),N(D353)&lt;0),"Complete expense",IF(OR(A353&lt;Overview!$B$4,A353&gt;=Overview!$B$4+7),"Outside selected week","Ready"))))</ns0:f>
      </ns0:c>
    </ns0:row>
    <ns0:row r="354" ht="15.75" customHeight="1">
      <ns0:c r="A354" s="228"/>
      <ns0:c r="B354" s="226"/>
      <ns0:c r="C354" s="226"/>
      <ns0:c r="D354" s="227"/>
      <ns0:c r="E354" s="226"/>
      <ns0:c r="F354" s="226"/>
      <ns0:c r="G354" s="83" t="str">
        <ns0:f>IF(COUNTA(A354:F354)=0,"",IF(NOT(ISNUMBER(Overview!$B$4)),"Set week on Overview",IF(OR(NOT(ISNUMBER(A354)),B354="",C354="",NOT(ISNUMBER(D354)),N(D354)&lt;0),"Complete expense",IF(OR(A354&lt;Overview!$B$4,A354&gt;=Overview!$B$4+7),"Outside selected week","Ready"))))</ns0:f>
      </ns0:c>
    </ns0:row>
    <ns0:row r="355" ht="15.75" customHeight="1">
      <ns0:c r="A355" s="228"/>
      <ns0:c r="B355" s="226"/>
      <ns0:c r="C355" s="226"/>
      <ns0:c r="D355" s="227"/>
      <ns0:c r="E355" s="226"/>
      <ns0:c r="F355" s="226"/>
      <ns0:c r="G355" s="83" t="str">
        <ns0:f>IF(COUNTA(A355:F355)=0,"",IF(NOT(ISNUMBER(Overview!$B$4)),"Set week on Overview",IF(OR(NOT(ISNUMBER(A355)),B355="",C355="",NOT(ISNUMBER(D355)),N(D355)&lt;0),"Complete expense",IF(OR(A355&lt;Overview!$B$4,A355&gt;=Overview!$B$4+7),"Outside selected week","Ready"))))</ns0:f>
      </ns0:c>
    </ns0:row>
    <ns0:row r="356" ht="15.75" customHeight="1">
      <ns0:c r="A356" s="228"/>
      <ns0:c r="B356" s="226"/>
      <ns0:c r="C356" s="226"/>
      <ns0:c r="D356" s="227"/>
      <ns0:c r="E356" s="226"/>
      <ns0:c r="F356" s="226"/>
      <ns0:c r="G356" s="83" t="str">
        <ns0:f>IF(COUNTA(A356:F356)=0,"",IF(NOT(ISNUMBER(Overview!$B$4)),"Set week on Overview",IF(OR(NOT(ISNUMBER(A356)),B356="",C356="",NOT(ISNUMBER(D356)),N(D356)&lt;0),"Complete expense",IF(OR(A356&lt;Overview!$B$4,A356&gt;=Overview!$B$4+7),"Outside selected week","Ready"))))</ns0:f>
      </ns0:c>
    </ns0:row>
    <ns0:row r="357" ht="15.75" customHeight="1">
      <ns0:c r="A357" s="228"/>
      <ns0:c r="B357" s="226"/>
      <ns0:c r="C357" s="226"/>
      <ns0:c r="D357" s="227"/>
      <ns0:c r="E357" s="226"/>
      <ns0:c r="F357" s="226"/>
      <ns0:c r="G357" s="83" t="str">
        <ns0:f>IF(COUNTA(A357:F357)=0,"",IF(NOT(ISNUMBER(Overview!$B$4)),"Set week on Overview",IF(OR(NOT(ISNUMBER(A357)),B357="",C357="",NOT(ISNUMBER(D357)),N(D357)&lt;0),"Complete expense",IF(OR(A357&lt;Overview!$B$4,A357&gt;=Overview!$B$4+7),"Outside selected week","Ready"))))</ns0:f>
      </ns0:c>
    </ns0:row>
    <ns0:row r="358" ht="15.75" customHeight="1">
      <ns0:c r="A358" s="228"/>
      <ns0:c r="B358" s="226"/>
      <ns0:c r="C358" s="226"/>
      <ns0:c r="D358" s="227"/>
      <ns0:c r="E358" s="226"/>
      <ns0:c r="F358" s="226"/>
      <ns0:c r="G358" s="83" t="str">
        <ns0:f>IF(COUNTA(A358:F358)=0,"",IF(NOT(ISNUMBER(Overview!$B$4)),"Set week on Overview",IF(OR(NOT(ISNUMBER(A358)),B358="",C358="",NOT(ISNUMBER(D358)),N(D358)&lt;0),"Complete expense",IF(OR(A358&lt;Overview!$B$4,A358&gt;=Overview!$B$4+7),"Outside selected week","Ready"))))</ns0:f>
      </ns0:c>
    </ns0:row>
    <ns0:row r="359" ht="15.75" customHeight="1">
      <ns0:c r="A359" s="228"/>
      <ns0:c r="B359" s="226"/>
      <ns0:c r="C359" s="226"/>
      <ns0:c r="D359" s="227"/>
      <ns0:c r="E359" s="226"/>
      <ns0:c r="F359" s="226"/>
      <ns0:c r="G359" s="83" t="str">
        <ns0:f>IF(COUNTA(A359:F359)=0,"",IF(NOT(ISNUMBER(Overview!$B$4)),"Set week on Overview",IF(OR(NOT(ISNUMBER(A359)),B359="",C359="",NOT(ISNUMBER(D359)),N(D359)&lt;0),"Complete expense",IF(OR(A359&lt;Overview!$B$4,A359&gt;=Overview!$B$4+7),"Outside selected week","Ready"))))</ns0:f>
      </ns0:c>
    </ns0:row>
    <ns0:row r="360" ht="15.75" customHeight="1">
      <ns0:c r="A360" s="228"/>
      <ns0:c r="B360" s="226"/>
      <ns0:c r="C360" s="226"/>
      <ns0:c r="D360" s="227"/>
      <ns0:c r="E360" s="226"/>
      <ns0:c r="F360" s="226"/>
      <ns0:c r="G360" s="83" t="str">
        <ns0:f>IF(COUNTA(A360:F360)=0,"",IF(NOT(ISNUMBER(Overview!$B$4)),"Set week on Overview",IF(OR(NOT(ISNUMBER(A360)),B360="",C360="",NOT(ISNUMBER(D360)),N(D360)&lt;0),"Complete expense",IF(OR(A360&lt;Overview!$B$4,A360&gt;=Overview!$B$4+7),"Outside selected week","Ready"))))</ns0:f>
      </ns0:c>
    </ns0:row>
    <ns0:row r="361" ht="15.75" customHeight="1">
      <ns0:c r="A361" s="228"/>
      <ns0:c r="B361" s="226"/>
      <ns0:c r="C361" s="226"/>
      <ns0:c r="D361" s="227"/>
      <ns0:c r="E361" s="226"/>
      <ns0:c r="F361" s="226"/>
      <ns0:c r="G361" s="83" t="str">
        <ns0:f>IF(COUNTA(A361:F361)=0,"",IF(NOT(ISNUMBER(Overview!$B$4)),"Set week on Overview",IF(OR(NOT(ISNUMBER(A361)),B361="",C361="",NOT(ISNUMBER(D361)),N(D361)&lt;0),"Complete expense",IF(OR(A361&lt;Overview!$B$4,A361&gt;=Overview!$B$4+7),"Outside selected week","Ready"))))</ns0:f>
      </ns0:c>
    </ns0:row>
    <ns0:row r="362" ht="15.75" customHeight="1">
      <ns0:c r="A362" s="228"/>
      <ns0:c r="B362" s="226"/>
      <ns0:c r="C362" s="226"/>
      <ns0:c r="D362" s="227"/>
      <ns0:c r="E362" s="226"/>
      <ns0:c r="F362" s="226"/>
      <ns0:c r="G362" s="83" t="str">
        <ns0:f>IF(COUNTA(A362:F362)=0,"",IF(NOT(ISNUMBER(Overview!$B$4)),"Set week on Overview",IF(OR(NOT(ISNUMBER(A362)),B362="",C362="",NOT(ISNUMBER(D362)),N(D362)&lt;0),"Complete expense",IF(OR(A362&lt;Overview!$B$4,A362&gt;=Overview!$B$4+7),"Outside selected week","Ready"))))</ns0:f>
      </ns0:c>
    </ns0:row>
    <ns0:row r="363" ht="15.75" customHeight="1">
      <ns0:c r="A363" s="228"/>
      <ns0:c r="B363" s="226"/>
      <ns0:c r="C363" s="226"/>
      <ns0:c r="D363" s="227"/>
      <ns0:c r="E363" s="226"/>
      <ns0:c r="F363" s="226"/>
      <ns0:c r="G363" s="83" t="str">
        <ns0:f>IF(COUNTA(A363:F363)=0,"",IF(NOT(ISNUMBER(Overview!$B$4)),"Set week on Overview",IF(OR(NOT(ISNUMBER(A363)),B363="",C363="",NOT(ISNUMBER(D363)),N(D363)&lt;0),"Complete expense",IF(OR(A363&lt;Overview!$B$4,A363&gt;=Overview!$B$4+7),"Outside selected week","Ready"))))</ns0:f>
      </ns0:c>
    </ns0:row>
    <ns0:row r="364" ht="15.75" customHeight="1">
      <ns0:c r="A364" s="228"/>
      <ns0:c r="B364" s="226"/>
      <ns0:c r="C364" s="226"/>
      <ns0:c r="D364" s="227"/>
      <ns0:c r="E364" s="226"/>
      <ns0:c r="F364" s="226"/>
      <ns0:c r="G364" s="83" t="str">
        <ns0:f>IF(COUNTA(A364:F364)=0,"",IF(NOT(ISNUMBER(Overview!$B$4)),"Set week on Overview",IF(OR(NOT(ISNUMBER(A364)),B364="",C364="",NOT(ISNUMBER(D364)),N(D364)&lt;0),"Complete expense",IF(OR(A364&lt;Overview!$B$4,A364&gt;=Overview!$B$4+7),"Outside selected week","Ready"))))</ns0:f>
      </ns0:c>
    </ns0:row>
    <ns0:row r="365" ht="15.75" customHeight="1">
      <ns0:c r="A365" s="228"/>
      <ns0:c r="B365" s="226"/>
      <ns0:c r="C365" s="226"/>
      <ns0:c r="D365" s="227"/>
      <ns0:c r="E365" s="226"/>
      <ns0:c r="F365" s="226"/>
      <ns0:c r="G365" s="83" t="str">
        <ns0:f>IF(COUNTA(A365:F365)=0,"",IF(NOT(ISNUMBER(Overview!$B$4)),"Set week on Overview",IF(OR(NOT(ISNUMBER(A365)),B365="",C365="",NOT(ISNUMBER(D365)),N(D365)&lt;0),"Complete expense",IF(OR(A365&lt;Overview!$B$4,A365&gt;=Overview!$B$4+7),"Outside selected week","Ready"))))</ns0:f>
      </ns0:c>
    </ns0:row>
    <ns0:row r="366" ht="15.75" customHeight="1">
      <ns0:c r="A366" s="228"/>
      <ns0:c r="B366" s="226"/>
      <ns0:c r="C366" s="226"/>
      <ns0:c r="D366" s="227"/>
      <ns0:c r="E366" s="226"/>
      <ns0:c r="F366" s="226"/>
      <ns0:c r="G366" s="83" t="str">
        <ns0:f>IF(COUNTA(A366:F366)=0,"",IF(NOT(ISNUMBER(Overview!$B$4)),"Set week on Overview",IF(OR(NOT(ISNUMBER(A366)),B366="",C366="",NOT(ISNUMBER(D366)),N(D366)&lt;0),"Complete expense",IF(OR(A366&lt;Overview!$B$4,A366&gt;=Overview!$B$4+7),"Outside selected week","Ready"))))</ns0:f>
      </ns0:c>
    </ns0:row>
    <ns0:row r="367" ht="15.75" customHeight="1">
      <ns0:c r="A367" s="228"/>
      <ns0:c r="B367" s="226"/>
      <ns0:c r="C367" s="226"/>
      <ns0:c r="D367" s="227"/>
      <ns0:c r="E367" s="226"/>
      <ns0:c r="F367" s="226"/>
      <ns0:c r="G367" s="83" t="str">
        <ns0:f>IF(COUNTA(A367:F367)=0,"",IF(NOT(ISNUMBER(Overview!$B$4)),"Set week on Overview",IF(OR(NOT(ISNUMBER(A367)),B367="",C367="",NOT(ISNUMBER(D367)),N(D367)&lt;0),"Complete expense",IF(OR(A367&lt;Overview!$B$4,A367&gt;=Overview!$B$4+7),"Outside selected week","Ready"))))</ns0:f>
      </ns0:c>
    </ns0:row>
    <ns0:row r="368" ht="15.75" customHeight="1">
      <ns0:c r="A368" s="228"/>
      <ns0:c r="B368" s="226"/>
      <ns0:c r="C368" s="226"/>
      <ns0:c r="D368" s="227"/>
      <ns0:c r="E368" s="226"/>
      <ns0:c r="F368" s="226"/>
      <ns0:c r="G368" s="83" t="str">
        <ns0:f>IF(COUNTA(A368:F368)=0,"",IF(NOT(ISNUMBER(Overview!$B$4)),"Set week on Overview",IF(OR(NOT(ISNUMBER(A368)),B368="",C368="",NOT(ISNUMBER(D368)),N(D368)&lt;0),"Complete expense",IF(OR(A368&lt;Overview!$B$4,A368&gt;=Overview!$B$4+7),"Outside selected week","Ready"))))</ns0:f>
      </ns0:c>
    </ns0:row>
    <ns0:row r="369" ht="15.75" customHeight="1">
      <ns0:c r="A369" s="228"/>
      <ns0:c r="B369" s="226"/>
      <ns0:c r="C369" s="226"/>
      <ns0:c r="D369" s="227"/>
      <ns0:c r="E369" s="226"/>
      <ns0:c r="F369" s="226"/>
      <ns0:c r="G369" s="83" t="str">
        <ns0:f>IF(COUNTA(A369:F369)=0,"",IF(NOT(ISNUMBER(Overview!$B$4)),"Set week on Overview",IF(OR(NOT(ISNUMBER(A369)),B369="",C369="",NOT(ISNUMBER(D369)),N(D369)&lt;0),"Complete expense",IF(OR(A369&lt;Overview!$B$4,A369&gt;=Overview!$B$4+7),"Outside selected week","Ready"))))</ns0:f>
      </ns0:c>
    </ns0:row>
    <ns0:row r="370" ht="15.75" customHeight="1">
      <ns0:c r="A370" s="228"/>
      <ns0:c r="B370" s="226"/>
      <ns0:c r="C370" s="226"/>
      <ns0:c r="D370" s="227"/>
      <ns0:c r="E370" s="226"/>
      <ns0:c r="F370" s="226"/>
      <ns0:c r="G370" s="83" t="str">
        <ns0:f>IF(COUNTA(A370:F370)=0,"",IF(NOT(ISNUMBER(Overview!$B$4)),"Set week on Overview",IF(OR(NOT(ISNUMBER(A370)),B370="",C370="",NOT(ISNUMBER(D370)),N(D370)&lt;0),"Complete expense",IF(OR(A370&lt;Overview!$B$4,A370&gt;=Overview!$B$4+7),"Outside selected week","Ready"))))</ns0:f>
      </ns0:c>
    </ns0:row>
    <ns0:row r="371" ht="15.75" customHeight="1">
      <ns0:c r="A371" s="228"/>
      <ns0:c r="B371" s="226"/>
      <ns0:c r="C371" s="226"/>
      <ns0:c r="D371" s="227"/>
      <ns0:c r="E371" s="226"/>
      <ns0:c r="F371" s="226"/>
      <ns0:c r="G371" s="83" t="str">
        <ns0:f>IF(COUNTA(A371:F371)=0,"",IF(NOT(ISNUMBER(Overview!$B$4)),"Set week on Overview",IF(OR(NOT(ISNUMBER(A371)),B371="",C371="",NOT(ISNUMBER(D371)),N(D371)&lt;0),"Complete expense",IF(OR(A371&lt;Overview!$B$4,A371&gt;=Overview!$B$4+7),"Outside selected week","Ready"))))</ns0:f>
      </ns0:c>
    </ns0:row>
    <ns0:row r="372" ht="15.75" customHeight="1">
      <ns0:c r="A372" s="228"/>
      <ns0:c r="B372" s="226"/>
      <ns0:c r="C372" s="226"/>
      <ns0:c r="D372" s="227"/>
      <ns0:c r="E372" s="226"/>
      <ns0:c r="F372" s="226"/>
      <ns0:c r="G372" s="83" t="str">
        <ns0:f>IF(COUNTA(A372:F372)=0,"",IF(NOT(ISNUMBER(Overview!$B$4)),"Set week on Overview",IF(OR(NOT(ISNUMBER(A372)),B372="",C372="",NOT(ISNUMBER(D372)),N(D372)&lt;0),"Complete expense",IF(OR(A372&lt;Overview!$B$4,A372&gt;=Overview!$B$4+7),"Outside selected week","Ready"))))</ns0:f>
      </ns0:c>
    </ns0:row>
    <ns0:row r="373" ht="15.75" customHeight="1">
      <ns0:c r="A373" s="228"/>
      <ns0:c r="B373" s="226"/>
      <ns0:c r="C373" s="226"/>
      <ns0:c r="D373" s="227"/>
      <ns0:c r="E373" s="226"/>
      <ns0:c r="F373" s="226"/>
      <ns0:c r="G373" s="83" t="str">
        <ns0:f>IF(COUNTA(A373:F373)=0,"",IF(NOT(ISNUMBER(Overview!$B$4)),"Set week on Overview",IF(OR(NOT(ISNUMBER(A373)),B373="",C373="",NOT(ISNUMBER(D373)),N(D373)&lt;0),"Complete expense",IF(OR(A373&lt;Overview!$B$4,A373&gt;=Overview!$B$4+7),"Outside selected week","Ready"))))</ns0:f>
      </ns0:c>
    </ns0:row>
    <ns0:row r="374" ht="15.75" customHeight="1">
      <ns0:c r="A374" s="228"/>
      <ns0:c r="B374" s="226"/>
      <ns0:c r="C374" s="226"/>
      <ns0:c r="D374" s="227"/>
      <ns0:c r="E374" s="226"/>
      <ns0:c r="F374" s="226"/>
      <ns0:c r="G374" s="83" t="str">
        <ns0:f>IF(COUNTA(A374:F374)=0,"",IF(NOT(ISNUMBER(Overview!$B$4)),"Set week on Overview",IF(OR(NOT(ISNUMBER(A374)),B374="",C374="",NOT(ISNUMBER(D374)),N(D374)&lt;0),"Complete expense",IF(OR(A374&lt;Overview!$B$4,A374&gt;=Overview!$B$4+7),"Outside selected week","Ready"))))</ns0:f>
      </ns0:c>
    </ns0:row>
    <ns0:row r="375" ht="15.75" customHeight="1">
      <ns0:c r="A375" s="228"/>
      <ns0:c r="B375" s="226"/>
      <ns0:c r="C375" s="226"/>
      <ns0:c r="D375" s="227"/>
      <ns0:c r="E375" s="226"/>
      <ns0:c r="F375" s="226"/>
      <ns0:c r="G375" s="83" t="str">
        <ns0:f>IF(COUNTA(A375:F375)=0,"",IF(NOT(ISNUMBER(Overview!$B$4)),"Set week on Overview",IF(OR(NOT(ISNUMBER(A375)),B375="",C375="",NOT(ISNUMBER(D375)),N(D375)&lt;0),"Complete expense",IF(OR(A375&lt;Overview!$B$4,A375&gt;=Overview!$B$4+7),"Outside selected week","Ready"))))</ns0:f>
      </ns0:c>
    </ns0:row>
    <ns0:row r="376" ht="15.75" customHeight="1">
      <ns0:c r="A376" s="228"/>
      <ns0:c r="B376" s="226"/>
      <ns0:c r="C376" s="226"/>
      <ns0:c r="D376" s="227"/>
      <ns0:c r="E376" s="226"/>
      <ns0:c r="F376" s="226"/>
      <ns0:c r="G376" s="83" t="str">
        <ns0:f>IF(COUNTA(A376:F376)=0,"",IF(NOT(ISNUMBER(Overview!$B$4)),"Set week on Overview",IF(OR(NOT(ISNUMBER(A376)),B376="",C376="",NOT(ISNUMBER(D376)),N(D376)&lt;0),"Complete expense",IF(OR(A376&lt;Overview!$B$4,A376&gt;=Overview!$B$4+7),"Outside selected week","Ready"))))</ns0:f>
      </ns0:c>
    </ns0:row>
    <ns0:row r="377" ht="15.75" customHeight="1">
      <ns0:c r="A377" s="228"/>
      <ns0:c r="B377" s="226"/>
      <ns0:c r="C377" s="226"/>
      <ns0:c r="D377" s="227"/>
      <ns0:c r="E377" s="226"/>
      <ns0:c r="F377" s="226"/>
      <ns0:c r="G377" s="83" t="str">
        <ns0:f>IF(COUNTA(A377:F377)=0,"",IF(NOT(ISNUMBER(Overview!$B$4)),"Set week on Overview",IF(OR(NOT(ISNUMBER(A377)),B377="",C377="",NOT(ISNUMBER(D377)),N(D377)&lt;0),"Complete expense",IF(OR(A377&lt;Overview!$B$4,A377&gt;=Overview!$B$4+7),"Outside selected week","Ready"))))</ns0:f>
      </ns0:c>
    </ns0:row>
    <ns0:row r="378" ht="15.75" customHeight="1">
      <ns0:c r="A378" s="228"/>
      <ns0:c r="B378" s="226"/>
      <ns0:c r="C378" s="226"/>
      <ns0:c r="D378" s="227"/>
      <ns0:c r="E378" s="226"/>
      <ns0:c r="F378" s="226"/>
      <ns0:c r="G378" s="83" t="str">
        <ns0:f>IF(COUNTA(A378:F378)=0,"",IF(NOT(ISNUMBER(Overview!$B$4)),"Set week on Overview",IF(OR(NOT(ISNUMBER(A378)),B378="",C378="",NOT(ISNUMBER(D378)),N(D378)&lt;0),"Complete expense",IF(OR(A378&lt;Overview!$B$4,A378&gt;=Overview!$B$4+7),"Outside selected week","Ready"))))</ns0:f>
      </ns0:c>
    </ns0:row>
    <ns0:row r="379" ht="15.75" customHeight="1">
      <ns0:c r="A379" s="228"/>
      <ns0:c r="B379" s="226"/>
      <ns0:c r="C379" s="226"/>
      <ns0:c r="D379" s="227"/>
      <ns0:c r="E379" s="226"/>
      <ns0:c r="F379" s="226"/>
      <ns0:c r="G379" s="83" t="str">
        <ns0:f>IF(COUNTA(A379:F379)=0,"",IF(NOT(ISNUMBER(Overview!$B$4)),"Set week on Overview",IF(OR(NOT(ISNUMBER(A379)),B379="",C379="",NOT(ISNUMBER(D379)),N(D379)&lt;0),"Complete expense",IF(OR(A379&lt;Overview!$B$4,A379&gt;=Overview!$B$4+7),"Outside selected week","Ready"))))</ns0:f>
      </ns0:c>
    </ns0:row>
    <ns0:row r="380" ht="15.75" customHeight="1">
      <ns0:c r="A380" s="228"/>
      <ns0:c r="B380" s="226"/>
      <ns0:c r="C380" s="226"/>
      <ns0:c r="D380" s="227"/>
      <ns0:c r="E380" s="226"/>
      <ns0:c r="F380" s="226"/>
      <ns0:c r="G380" s="83" t="str">
        <ns0:f>IF(COUNTA(A380:F380)=0,"",IF(NOT(ISNUMBER(Overview!$B$4)),"Set week on Overview",IF(OR(NOT(ISNUMBER(A380)),B380="",C380="",NOT(ISNUMBER(D380)),N(D380)&lt;0),"Complete expense",IF(OR(A380&lt;Overview!$B$4,A380&gt;=Overview!$B$4+7),"Outside selected week","Ready"))))</ns0:f>
      </ns0:c>
    </ns0:row>
    <ns0:row r="381" ht="15.75" customHeight="1">
      <ns0:c r="A381" s="228"/>
      <ns0:c r="B381" s="226"/>
      <ns0:c r="C381" s="226"/>
      <ns0:c r="D381" s="227"/>
      <ns0:c r="E381" s="226"/>
      <ns0:c r="F381" s="226"/>
      <ns0:c r="G381" s="83" t="str">
        <ns0:f>IF(COUNTA(A381:F381)=0,"",IF(NOT(ISNUMBER(Overview!$B$4)),"Set week on Overview",IF(OR(NOT(ISNUMBER(A381)),B381="",C381="",NOT(ISNUMBER(D381)),N(D381)&lt;0),"Complete expense",IF(OR(A381&lt;Overview!$B$4,A381&gt;=Overview!$B$4+7),"Outside selected week","Ready"))))</ns0:f>
      </ns0:c>
    </ns0:row>
    <ns0:row r="382" ht="15.75" customHeight="1">
      <ns0:c r="A382" s="228"/>
      <ns0:c r="B382" s="226"/>
      <ns0:c r="C382" s="226"/>
      <ns0:c r="D382" s="227"/>
      <ns0:c r="E382" s="226"/>
      <ns0:c r="F382" s="226"/>
      <ns0:c r="G382" s="83" t="str">
        <ns0:f>IF(COUNTA(A382:F382)=0,"",IF(NOT(ISNUMBER(Overview!$B$4)),"Set week on Overview",IF(OR(NOT(ISNUMBER(A382)),B382="",C382="",NOT(ISNUMBER(D382)),N(D382)&lt;0),"Complete expense",IF(OR(A382&lt;Overview!$B$4,A382&gt;=Overview!$B$4+7),"Outside selected week","Ready"))))</ns0:f>
      </ns0:c>
    </ns0:row>
    <ns0:row r="383" ht="15.75" customHeight="1">
      <ns0:c r="A383" s="228"/>
      <ns0:c r="B383" s="226"/>
      <ns0:c r="C383" s="226"/>
      <ns0:c r="D383" s="227"/>
      <ns0:c r="E383" s="226"/>
      <ns0:c r="F383" s="226"/>
      <ns0:c r="G383" s="83" t="str">
        <ns0:f>IF(COUNTA(A383:F383)=0,"",IF(NOT(ISNUMBER(Overview!$B$4)),"Set week on Overview",IF(OR(NOT(ISNUMBER(A383)),B383="",C383="",NOT(ISNUMBER(D383)),N(D383)&lt;0),"Complete expense",IF(OR(A383&lt;Overview!$B$4,A383&gt;=Overview!$B$4+7),"Outside selected week","Ready"))))</ns0:f>
      </ns0:c>
    </ns0:row>
    <ns0:row r="384" ht="15.75" customHeight="1">
      <ns0:c r="A384" s="228"/>
      <ns0:c r="B384" s="226"/>
      <ns0:c r="C384" s="226"/>
      <ns0:c r="D384" s="227"/>
      <ns0:c r="E384" s="226"/>
      <ns0:c r="F384" s="226"/>
      <ns0:c r="G384" s="83" t="str">
        <ns0:f>IF(COUNTA(A384:F384)=0,"",IF(NOT(ISNUMBER(Overview!$B$4)),"Set week on Overview",IF(OR(NOT(ISNUMBER(A384)),B384="",C384="",NOT(ISNUMBER(D384)),N(D384)&lt;0),"Complete expense",IF(OR(A384&lt;Overview!$B$4,A384&gt;=Overview!$B$4+7),"Outside selected week","Ready"))))</ns0:f>
      </ns0:c>
    </ns0:row>
    <ns0:row r="385" ht="15.75" customHeight="1">
      <ns0:c r="A385" s="228"/>
      <ns0:c r="B385" s="226"/>
      <ns0:c r="C385" s="226"/>
      <ns0:c r="D385" s="227"/>
      <ns0:c r="E385" s="226"/>
      <ns0:c r="F385" s="226"/>
      <ns0:c r="G385" s="83" t="str">
        <ns0:f>IF(COUNTA(A385:F385)=0,"",IF(NOT(ISNUMBER(Overview!$B$4)),"Set week on Overview",IF(OR(NOT(ISNUMBER(A385)),B385="",C385="",NOT(ISNUMBER(D385)),N(D385)&lt;0),"Complete expense",IF(OR(A385&lt;Overview!$B$4,A385&gt;=Overview!$B$4+7),"Outside selected week","Ready"))))</ns0:f>
      </ns0:c>
    </ns0:row>
    <ns0:row r="386" ht="15.75" customHeight="1">
      <ns0:c r="A386" s="228"/>
      <ns0:c r="B386" s="226"/>
      <ns0:c r="C386" s="226"/>
      <ns0:c r="D386" s="227"/>
      <ns0:c r="E386" s="226"/>
      <ns0:c r="F386" s="226"/>
      <ns0:c r="G386" s="83" t="str">
        <ns0:f>IF(COUNTA(A386:F386)=0,"",IF(NOT(ISNUMBER(Overview!$B$4)),"Set week on Overview",IF(OR(NOT(ISNUMBER(A386)),B386="",C386="",NOT(ISNUMBER(D386)),N(D386)&lt;0),"Complete expense",IF(OR(A386&lt;Overview!$B$4,A386&gt;=Overview!$B$4+7),"Outside selected week","Ready"))))</ns0:f>
      </ns0:c>
    </ns0:row>
    <ns0:row r="387" ht="15.75" customHeight="1">
      <ns0:c r="A387" s="228"/>
      <ns0:c r="B387" s="226"/>
      <ns0:c r="C387" s="226"/>
      <ns0:c r="D387" s="227"/>
      <ns0:c r="E387" s="226"/>
      <ns0:c r="F387" s="226"/>
      <ns0:c r="G387" s="83" t="str">
        <ns0:f>IF(COUNTA(A387:F387)=0,"",IF(NOT(ISNUMBER(Overview!$B$4)),"Set week on Overview",IF(OR(NOT(ISNUMBER(A387)),B387="",C387="",NOT(ISNUMBER(D387)),N(D387)&lt;0),"Complete expense",IF(OR(A387&lt;Overview!$B$4,A387&gt;=Overview!$B$4+7),"Outside selected week","Ready"))))</ns0:f>
      </ns0:c>
    </ns0:row>
    <ns0:row r="388" ht="15.75" customHeight="1">
      <ns0:c r="A388" s="228"/>
      <ns0:c r="B388" s="226"/>
      <ns0:c r="C388" s="226"/>
      <ns0:c r="D388" s="227"/>
      <ns0:c r="E388" s="226"/>
      <ns0:c r="F388" s="226"/>
      <ns0:c r="G388" s="83" t="str">
        <ns0:f>IF(COUNTA(A388:F388)=0,"",IF(NOT(ISNUMBER(Overview!$B$4)),"Set week on Overview",IF(OR(NOT(ISNUMBER(A388)),B388="",C388="",NOT(ISNUMBER(D388)),N(D388)&lt;0),"Complete expense",IF(OR(A388&lt;Overview!$B$4,A388&gt;=Overview!$B$4+7),"Outside selected week","Ready"))))</ns0:f>
      </ns0:c>
    </ns0:row>
    <ns0:row r="389" ht="15.75" customHeight="1">
      <ns0:c r="A389" s="228"/>
      <ns0:c r="B389" s="226"/>
      <ns0:c r="C389" s="226"/>
      <ns0:c r="D389" s="227"/>
      <ns0:c r="E389" s="226"/>
      <ns0:c r="F389" s="226"/>
      <ns0:c r="G389" s="83" t="str">
        <ns0:f>IF(COUNTA(A389:F389)=0,"",IF(NOT(ISNUMBER(Overview!$B$4)),"Set week on Overview",IF(OR(NOT(ISNUMBER(A389)),B389="",C389="",NOT(ISNUMBER(D389)),N(D389)&lt;0),"Complete expense",IF(OR(A389&lt;Overview!$B$4,A389&gt;=Overview!$B$4+7),"Outside selected week","Ready"))))</ns0:f>
      </ns0:c>
    </ns0:row>
    <ns0:row r="390" ht="15.75" customHeight="1">
      <ns0:c r="A390" s="228"/>
      <ns0:c r="B390" s="226"/>
      <ns0:c r="C390" s="226"/>
      <ns0:c r="D390" s="227"/>
      <ns0:c r="E390" s="226"/>
      <ns0:c r="F390" s="226"/>
      <ns0:c r="G390" s="83" t="str">
        <ns0:f>IF(COUNTA(A390:F390)=0,"",IF(NOT(ISNUMBER(Overview!$B$4)),"Set week on Overview",IF(OR(NOT(ISNUMBER(A390)),B390="",C390="",NOT(ISNUMBER(D390)),N(D390)&lt;0),"Complete expense",IF(OR(A390&lt;Overview!$B$4,A390&gt;=Overview!$B$4+7),"Outside selected week","Ready"))))</ns0:f>
      </ns0:c>
    </ns0:row>
    <ns0:row r="391" ht="15.75" customHeight="1">
      <ns0:c r="A391" s="228"/>
      <ns0:c r="B391" s="226"/>
      <ns0:c r="C391" s="226"/>
      <ns0:c r="D391" s="227"/>
      <ns0:c r="E391" s="226"/>
      <ns0:c r="F391" s="226"/>
      <ns0:c r="G391" s="83" t="str">
        <ns0:f>IF(COUNTA(A391:F391)=0,"",IF(NOT(ISNUMBER(Overview!$B$4)),"Set week on Overview",IF(OR(NOT(ISNUMBER(A391)),B391="",C391="",NOT(ISNUMBER(D391)),N(D391)&lt;0),"Complete expense",IF(OR(A391&lt;Overview!$B$4,A391&gt;=Overview!$B$4+7),"Outside selected week","Ready"))))</ns0:f>
      </ns0:c>
    </ns0:row>
    <ns0:row r="392" ht="15.75" customHeight="1">
      <ns0:c r="A392" s="228"/>
      <ns0:c r="B392" s="226"/>
      <ns0:c r="C392" s="226"/>
      <ns0:c r="D392" s="227"/>
      <ns0:c r="E392" s="226"/>
      <ns0:c r="F392" s="226"/>
      <ns0:c r="G392" s="83" t="str">
        <ns0:f>IF(COUNTA(A392:F392)=0,"",IF(NOT(ISNUMBER(Overview!$B$4)),"Set week on Overview",IF(OR(NOT(ISNUMBER(A392)),B392="",C392="",NOT(ISNUMBER(D392)),N(D392)&lt;0),"Complete expense",IF(OR(A392&lt;Overview!$B$4,A392&gt;=Overview!$B$4+7),"Outside selected week","Ready"))))</ns0:f>
      </ns0:c>
    </ns0:row>
    <ns0:row r="393" ht="15.75" customHeight="1">
      <ns0:c r="A393" s="228"/>
      <ns0:c r="B393" s="226"/>
      <ns0:c r="C393" s="226"/>
      <ns0:c r="D393" s="227"/>
      <ns0:c r="E393" s="226"/>
      <ns0:c r="F393" s="226"/>
      <ns0:c r="G393" s="83" t="str">
        <ns0:f>IF(COUNTA(A393:F393)=0,"",IF(NOT(ISNUMBER(Overview!$B$4)),"Set week on Overview",IF(OR(NOT(ISNUMBER(A393)),B393="",C393="",NOT(ISNUMBER(D393)),N(D393)&lt;0),"Complete expense",IF(OR(A393&lt;Overview!$B$4,A393&gt;=Overview!$B$4+7),"Outside selected week","Ready"))))</ns0:f>
      </ns0:c>
    </ns0:row>
    <ns0:row r="394" ht="15.75" customHeight="1">
      <ns0:c r="A394" s="228"/>
      <ns0:c r="B394" s="226"/>
      <ns0:c r="C394" s="226"/>
      <ns0:c r="D394" s="227"/>
      <ns0:c r="E394" s="226"/>
      <ns0:c r="F394" s="226"/>
      <ns0:c r="G394" s="83" t="str">
        <ns0:f>IF(COUNTA(A394:F394)=0,"",IF(NOT(ISNUMBER(Overview!$B$4)),"Set week on Overview",IF(OR(NOT(ISNUMBER(A394)),B394="",C394="",NOT(ISNUMBER(D394)),N(D394)&lt;0),"Complete expense",IF(OR(A394&lt;Overview!$B$4,A394&gt;=Overview!$B$4+7),"Outside selected week","Ready"))))</ns0:f>
      </ns0:c>
    </ns0:row>
    <ns0:row r="395" ht="15.75" customHeight="1">
      <ns0:c r="A395" s="228"/>
      <ns0:c r="B395" s="226"/>
      <ns0:c r="C395" s="226"/>
      <ns0:c r="D395" s="227"/>
      <ns0:c r="E395" s="226"/>
      <ns0:c r="F395" s="226"/>
      <ns0:c r="G395" s="83" t="str">
        <ns0:f>IF(COUNTA(A395:F395)=0,"",IF(NOT(ISNUMBER(Overview!$B$4)),"Set week on Overview",IF(OR(NOT(ISNUMBER(A395)),B395="",C395="",NOT(ISNUMBER(D395)),N(D395)&lt;0),"Complete expense",IF(OR(A395&lt;Overview!$B$4,A395&gt;=Overview!$B$4+7),"Outside selected week","Ready"))))</ns0:f>
      </ns0:c>
    </ns0:row>
    <ns0:row r="396" ht="15.75" customHeight="1">
      <ns0:c r="A396" s="228"/>
      <ns0:c r="B396" s="226"/>
      <ns0:c r="C396" s="226"/>
      <ns0:c r="D396" s="227"/>
      <ns0:c r="E396" s="226"/>
      <ns0:c r="F396" s="226"/>
      <ns0:c r="G396" s="83" t="str">
        <ns0:f>IF(COUNTA(A396:F396)=0,"",IF(NOT(ISNUMBER(Overview!$B$4)),"Set week on Overview",IF(OR(NOT(ISNUMBER(A396)),B396="",C396="",NOT(ISNUMBER(D396)),N(D396)&lt;0),"Complete expense",IF(OR(A396&lt;Overview!$B$4,A396&gt;=Overview!$B$4+7),"Outside selected week","Ready"))))</ns0:f>
      </ns0:c>
    </ns0:row>
    <ns0:row r="397" ht="15.75" customHeight="1">
      <ns0:c r="A397" s="228"/>
      <ns0:c r="B397" s="226"/>
      <ns0:c r="C397" s="226"/>
      <ns0:c r="D397" s="227"/>
      <ns0:c r="E397" s="226"/>
      <ns0:c r="F397" s="226"/>
      <ns0:c r="G397" s="83" t="str">
        <ns0:f>IF(COUNTA(A397:F397)=0,"",IF(NOT(ISNUMBER(Overview!$B$4)),"Set week on Overview",IF(OR(NOT(ISNUMBER(A397)),B397="",C397="",NOT(ISNUMBER(D397)),N(D397)&lt;0),"Complete expense",IF(OR(A397&lt;Overview!$B$4,A397&gt;=Overview!$B$4+7),"Outside selected week","Ready"))))</ns0:f>
      </ns0:c>
    </ns0:row>
    <ns0:row r="398" ht="15.75" customHeight="1">
      <ns0:c r="A398" s="228"/>
      <ns0:c r="B398" s="226"/>
      <ns0:c r="C398" s="226"/>
      <ns0:c r="D398" s="227"/>
      <ns0:c r="E398" s="226"/>
      <ns0:c r="F398" s="226"/>
      <ns0:c r="G398" s="83" t="str">
        <ns0:f>IF(COUNTA(A398:F398)=0,"",IF(NOT(ISNUMBER(Overview!$B$4)),"Set week on Overview",IF(OR(NOT(ISNUMBER(A398)),B398="",C398="",NOT(ISNUMBER(D398)),N(D398)&lt;0),"Complete expense",IF(OR(A398&lt;Overview!$B$4,A398&gt;=Overview!$B$4+7),"Outside selected week","Ready"))))</ns0:f>
      </ns0:c>
    </ns0:row>
    <ns0:row r="399" ht="15.75" customHeight="1">
      <ns0:c r="A399" s="228"/>
      <ns0:c r="B399" s="226"/>
      <ns0:c r="C399" s="226"/>
      <ns0:c r="D399" s="227"/>
      <ns0:c r="E399" s="226"/>
      <ns0:c r="F399" s="226"/>
      <ns0:c r="G399" s="83" t="str">
        <ns0:f>IF(COUNTA(A399:F399)=0,"",IF(NOT(ISNUMBER(Overview!$B$4)),"Set week on Overview",IF(OR(NOT(ISNUMBER(A399)),B399="",C399="",NOT(ISNUMBER(D399)),N(D399)&lt;0),"Complete expense",IF(OR(A399&lt;Overview!$B$4,A399&gt;=Overview!$B$4+7),"Outside selected week","Ready"))))</ns0:f>
      </ns0:c>
    </ns0:row>
    <ns0:row r="400" ht="15.75" customHeight="1">
      <ns0:c r="A400" s="228"/>
      <ns0:c r="B400" s="226"/>
      <ns0:c r="C400" s="226"/>
      <ns0:c r="D400" s="227"/>
      <ns0:c r="E400" s="226"/>
      <ns0:c r="F400" s="226"/>
      <ns0:c r="G400" s="83" t="str">
        <ns0:f>IF(COUNTA(A400:F400)=0,"",IF(NOT(ISNUMBER(Overview!$B$4)),"Set week on Overview",IF(OR(NOT(ISNUMBER(A400)),B400="",C400="",NOT(ISNUMBER(D400)),N(D400)&lt;0),"Complete expense",IF(OR(A400&lt;Overview!$B$4,A400&gt;=Overview!$B$4+7),"Outside selected week","Ready"))))</ns0:f>
      </ns0:c>
    </ns0:row>
    <ns0:row r="401" ht="15.75" customHeight="1">
      <ns0:c r="A401" s="228"/>
      <ns0:c r="B401" s="226"/>
      <ns0:c r="C401" s="226"/>
      <ns0:c r="D401" s="227"/>
      <ns0:c r="E401" s="226"/>
      <ns0:c r="F401" s="226"/>
      <ns0:c r="G401" s="83" t="str">
        <ns0:f>IF(COUNTA(A401:F401)=0,"",IF(NOT(ISNUMBER(Overview!$B$4)),"Set week on Overview",IF(OR(NOT(ISNUMBER(A401)),B401="",C401="",NOT(ISNUMBER(D401)),N(D401)&lt;0),"Complete expense",IF(OR(A401&lt;Overview!$B$4,A401&gt;=Overview!$B$4+7),"Outside selected week","Ready"))))</ns0:f>
      </ns0:c>
    </ns0:row>
    <ns0:row r="402" ht="15.75" customHeight="1">
      <ns0:c r="A402" s="228"/>
      <ns0:c r="B402" s="226"/>
      <ns0:c r="C402" s="226"/>
      <ns0:c r="D402" s="227"/>
      <ns0:c r="E402" s="226"/>
      <ns0:c r="F402" s="226"/>
      <ns0:c r="G402" s="83" t="str">
        <ns0:f>IF(COUNTA(A402:F402)=0,"",IF(NOT(ISNUMBER(Overview!$B$4)),"Set week on Overview",IF(OR(NOT(ISNUMBER(A402)),B402="",C402="",NOT(ISNUMBER(D402)),N(D402)&lt;0),"Complete expense",IF(OR(A402&lt;Overview!$B$4,A402&gt;=Overview!$B$4+7),"Outside selected week","Ready"))))</ns0:f>
      </ns0:c>
    </ns0:row>
    <ns0:row r="403" ht="15.75" customHeight="1">
      <ns0:c r="A403" s="228"/>
      <ns0:c r="B403" s="226"/>
      <ns0:c r="C403" s="226"/>
      <ns0:c r="D403" s="227"/>
      <ns0:c r="E403" s="226"/>
      <ns0:c r="F403" s="226"/>
      <ns0:c r="G403" s="83" t="str">
        <ns0:f>IF(COUNTA(A403:F403)=0,"",IF(NOT(ISNUMBER(Overview!$B$4)),"Set week on Overview",IF(OR(NOT(ISNUMBER(A403)),B403="",C403="",NOT(ISNUMBER(D403)),N(D403)&lt;0),"Complete expense",IF(OR(A403&lt;Overview!$B$4,A403&gt;=Overview!$B$4+7),"Outside selected week","Ready"))))</ns0:f>
      </ns0:c>
    </ns0:row>
    <ns0:row r="404" ht="15.75" customHeight="1">
      <ns0:c r="A404" s="228"/>
      <ns0:c r="B404" s="226"/>
      <ns0:c r="C404" s="226"/>
      <ns0:c r="D404" s="227"/>
      <ns0:c r="E404" s="226"/>
      <ns0:c r="F404" s="226"/>
      <ns0:c r="G404" s="83" t="str">
        <ns0:f>IF(COUNTA(A404:F404)=0,"",IF(NOT(ISNUMBER(Overview!$B$4)),"Set week on Overview",IF(OR(NOT(ISNUMBER(A404)),B404="",C404="",NOT(ISNUMBER(D404)),N(D404)&lt;0),"Complete expense",IF(OR(A404&lt;Overview!$B$4,A404&gt;=Overview!$B$4+7),"Outside selected week","Ready"))))</ns0:f>
      </ns0:c>
    </ns0:row>
    <ns0:row r="405" ht="15.75" customHeight="1">
      <ns0:c r="A405" s="228"/>
      <ns0:c r="B405" s="226"/>
      <ns0:c r="C405" s="226"/>
      <ns0:c r="D405" s="227"/>
      <ns0:c r="E405" s="226"/>
      <ns0:c r="F405" s="226"/>
      <ns0:c r="G405" s="83" t="str">
        <ns0:f>IF(COUNTA(A405:F405)=0,"",IF(NOT(ISNUMBER(Overview!$B$4)),"Set week on Overview",IF(OR(NOT(ISNUMBER(A405)),B405="",C405="",NOT(ISNUMBER(D405)),N(D405)&lt;0),"Complete expense",IF(OR(A405&lt;Overview!$B$4,A405&gt;=Overview!$B$4+7),"Outside selected week","Ready"))))</ns0:f>
      </ns0:c>
    </ns0:row>
    <ns0:row r="406" ht="15.75" customHeight="1">
      <ns0:c r="A406" s="228"/>
      <ns0:c r="B406" s="226"/>
      <ns0:c r="C406" s="226"/>
      <ns0:c r="D406" s="227"/>
      <ns0:c r="E406" s="226"/>
      <ns0:c r="F406" s="226"/>
      <ns0:c r="G406" s="83" t="str">
        <ns0:f>IF(COUNTA(A406:F406)=0,"",IF(NOT(ISNUMBER(Overview!$B$4)),"Set week on Overview",IF(OR(NOT(ISNUMBER(A406)),B406="",C406="",NOT(ISNUMBER(D406)),N(D406)&lt;0),"Complete expense",IF(OR(A406&lt;Overview!$B$4,A406&gt;=Overview!$B$4+7),"Outside selected week","Ready"))))</ns0:f>
      </ns0:c>
    </ns0:row>
    <ns0:row r="407" ht="15.75" customHeight="1">
      <ns0:c r="A407" s="228"/>
      <ns0:c r="B407" s="226"/>
      <ns0:c r="C407" s="226"/>
      <ns0:c r="D407" s="227"/>
      <ns0:c r="E407" s="226"/>
      <ns0:c r="F407" s="226"/>
      <ns0:c r="G407" s="83" t="str">
        <ns0:f>IF(COUNTA(A407:F407)=0,"",IF(NOT(ISNUMBER(Overview!$B$4)),"Set week on Overview",IF(OR(NOT(ISNUMBER(A407)),B407="",C407="",NOT(ISNUMBER(D407)),N(D407)&lt;0),"Complete expense",IF(OR(A407&lt;Overview!$B$4,A407&gt;=Overview!$B$4+7),"Outside selected week","Ready"))))</ns0:f>
      </ns0:c>
    </ns0:row>
    <ns0:row r="408" ht="15.75" customHeight="1">
      <ns0:c r="A408" s="228"/>
      <ns0:c r="B408" s="226"/>
      <ns0:c r="C408" s="226"/>
      <ns0:c r="D408" s="227"/>
      <ns0:c r="E408" s="226"/>
      <ns0:c r="F408" s="226"/>
      <ns0:c r="G408" s="83" t="str">
        <ns0:f>IF(COUNTA(A408:F408)=0,"",IF(NOT(ISNUMBER(Overview!$B$4)),"Set week on Overview",IF(OR(NOT(ISNUMBER(A408)),B408="",C408="",NOT(ISNUMBER(D408)),N(D408)&lt;0),"Complete expense",IF(OR(A408&lt;Overview!$B$4,A408&gt;=Overview!$B$4+7),"Outside selected week","Ready"))))</ns0:f>
      </ns0:c>
    </ns0:row>
    <ns0:row r="409" ht="15.75" customHeight="1">
      <ns0:c r="A409" s="228"/>
      <ns0:c r="B409" s="226"/>
      <ns0:c r="C409" s="226"/>
      <ns0:c r="D409" s="227"/>
      <ns0:c r="E409" s="226"/>
      <ns0:c r="F409" s="226"/>
      <ns0:c r="G409" s="83" t="str">
        <ns0:f>IF(COUNTA(A409:F409)=0,"",IF(NOT(ISNUMBER(Overview!$B$4)),"Set week on Overview",IF(OR(NOT(ISNUMBER(A409)),B409="",C409="",NOT(ISNUMBER(D409)),N(D409)&lt;0),"Complete expense",IF(OR(A409&lt;Overview!$B$4,A409&gt;=Overview!$B$4+7),"Outside selected week","Ready"))))</ns0:f>
      </ns0:c>
    </ns0:row>
    <ns0:row r="410" ht="15.75" customHeight="1">
      <ns0:c r="A410" s="228"/>
      <ns0:c r="B410" s="226"/>
      <ns0:c r="C410" s="226"/>
      <ns0:c r="D410" s="227"/>
      <ns0:c r="E410" s="226"/>
      <ns0:c r="F410" s="226"/>
      <ns0:c r="G410" s="83" t="str">
        <ns0:f>IF(COUNTA(A410:F410)=0,"",IF(NOT(ISNUMBER(Overview!$B$4)),"Set week on Overview",IF(OR(NOT(ISNUMBER(A410)),B410="",C410="",NOT(ISNUMBER(D410)),N(D410)&lt;0),"Complete expense",IF(OR(A410&lt;Overview!$B$4,A410&gt;=Overview!$B$4+7),"Outside selected week","Ready"))))</ns0:f>
      </ns0:c>
    </ns0:row>
    <ns0:row r="411" ht="15.75" customHeight="1">
      <ns0:c r="A411" s="228"/>
      <ns0:c r="B411" s="226"/>
      <ns0:c r="C411" s="226"/>
      <ns0:c r="D411" s="227"/>
      <ns0:c r="E411" s="226"/>
      <ns0:c r="F411" s="226"/>
      <ns0:c r="G411" s="83" t="str">
        <ns0:f>IF(COUNTA(A411:F411)=0,"",IF(NOT(ISNUMBER(Overview!$B$4)),"Set week on Overview",IF(OR(NOT(ISNUMBER(A411)),B411="",C411="",NOT(ISNUMBER(D411)),N(D411)&lt;0),"Complete expense",IF(OR(A411&lt;Overview!$B$4,A411&gt;=Overview!$B$4+7),"Outside selected week","Ready"))))</ns0:f>
      </ns0:c>
    </ns0:row>
    <ns0:row r="412" ht="15.75" customHeight="1">
      <ns0:c r="A412" s="228"/>
      <ns0:c r="B412" s="226"/>
      <ns0:c r="C412" s="226"/>
      <ns0:c r="D412" s="227"/>
      <ns0:c r="E412" s="226"/>
      <ns0:c r="F412" s="226"/>
      <ns0:c r="G412" s="83" t="str">
        <ns0:f>IF(COUNTA(A412:F412)=0,"",IF(NOT(ISNUMBER(Overview!$B$4)),"Set week on Overview",IF(OR(NOT(ISNUMBER(A412)),B412="",C412="",NOT(ISNUMBER(D412)),N(D412)&lt;0),"Complete expense",IF(OR(A412&lt;Overview!$B$4,A412&gt;=Overview!$B$4+7),"Outside selected week","Ready"))))</ns0:f>
      </ns0:c>
    </ns0:row>
    <ns0:row r="413" ht="15.75" customHeight="1">
      <ns0:c r="A413" s="228"/>
      <ns0:c r="B413" s="226"/>
      <ns0:c r="C413" s="226"/>
      <ns0:c r="D413" s="227"/>
      <ns0:c r="E413" s="226"/>
      <ns0:c r="F413" s="226"/>
      <ns0:c r="G413" s="83" t="str">
        <ns0:f>IF(COUNTA(A413:F413)=0,"",IF(NOT(ISNUMBER(Overview!$B$4)),"Set week on Overview",IF(OR(NOT(ISNUMBER(A413)),B413="",C413="",NOT(ISNUMBER(D413)),N(D413)&lt;0),"Complete expense",IF(OR(A413&lt;Overview!$B$4,A413&gt;=Overview!$B$4+7),"Outside selected week","Ready"))))</ns0:f>
      </ns0:c>
    </ns0:row>
    <ns0:row r="414" ht="15.75" customHeight="1">
      <ns0:c r="A414" s="228"/>
      <ns0:c r="B414" s="226"/>
      <ns0:c r="C414" s="226"/>
      <ns0:c r="D414" s="227"/>
      <ns0:c r="E414" s="226"/>
      <ns0:c r="F414" s="226"/>
      <ns0:c r="G414" s="83" t="str">
        <ns0:f>IF(COUNTA(A414:F414)=0,"",IF(NOT(ISNUMBER(Overview!$B$4)),"Set week on Overview",IF(OR(NOT(ISNUMBER(A414)),B414="",C414="",NOT(ISNUMBER(D414)),N(D414)&lt;0),"Complete expense",IF(OR(A414&lt;Overview!$B$4,A414&gt;=Overview!$B$4+7),"Outside selected week","Ready"))))</ns0:f>
      </ns0:c>
    </ns0:row>
    <ns0:row r="415" ht="15.75" customHeight="1">
      <ns0:c r="A415" s="228"/>
      <ns0:c r="B415" s="226"/>
      <ns0:c r="C415" s="226"/>
      <ns0:c r="D415" s="227"/>
      <ns0:c r="E415" s="226"/>
      <ns0:c r="F415" s="226"/>
      <ns0:c r="G415" s="83" t="str">
        <ns0:f>IF(COUNTA(A415:F415)=0,"",IF(NOT(ISNUMBER(Overview!$B$4)),"Set week on Overview",IF(OR(NOT(ISNUMBER(A415)),B415="",C415="",NOT(ISNUMBER(D415)),N(D415)&lt;0),"Complete expense",IF(OR(A415&lt;Overview!$B$4,A415&gt;=Overview!$B$4+7),"Outside selected week","Ready"))))</ns0:f>
      </ns0:c>
    </ns0:row>
    <ns0:row r="416" ht="15.75" customHeight="1">
      <ns0:c r="A416" s="228"/>
      <ns0:c r="B416" s="226"/>
      <ns0:c r="C416" s="226"/>
      <ns0:c r="D416" s="227"/>
      <ns0:c r="E416" s="226"/>
      <ns0:c r="F416" s="226"/>
      <ns0:c r="G416" s="83" t="str">
        <ns0:f>IF(COUNTA(A416:F416)=0,"",IF(NOT(ISNUMBER(Overview!$B$4)),"Set week on Overview",IF(OR(NOT(ISNUMBER(A416)),B416="",C416="",NOT(ISNUMBER(D416)),N(D416)&lt;0),"Complete expense",IF(OR(A416&lt;Overview!$B$4,A416&gt;=Overview!$B$4+7),"Outside selected week","Ready"))))</ns0:f>
      </ns0:c>
    </ns0:row>
    <ns0:row r="417" ht="15.75" customHeight="1">
      <ns0:c r="A417" s="228"/>
      <ns0:c r="B417" s="226"/>
      <ns0:c r="C417" s="226"/>
      <ns0:c r="D417" s="227"/>
      <ns0:c r="E417" s="226"/>
      <ns0:c r="F417" s="226"/>
      <ns0:c r="G417" s="83" t="str">
        <ns0:f>IF(COUNTA(A417:F417)=0,"",IF(NOT(ISNUMBER(Overview!$B$4)),"Set week on Overview",IF(OR(NOT(ISNUMBER(A417)),B417="",C417="",NOT(ISNUMBER(D417)),N(D417)&lt;0),"Complete expense",IF(OR(A417&lt;Overview!$B$4,A417&gt;=Overview!$B$4+7),"Outside selected week","Ready"))))</ns0:f>
      </ns0:c>
    </ns0:row>
    <ns0:row r="418" ht="15.75" customHeight="1">
      <ns0:c r="A418" s="228"/>
      <ns0:c r="B418" s="226"/>
      <ns0:c r="C418" s="226"/>
      <ns0:c r="D418" s="227"/>
      <ns0:c r="E418" s="226"/>
      <ns0:c r="F418" s="226"/>
      <ns0:c r="G418" s="83" t="str">
        <ns0:f>IF(COUNTA(A418:F418)=0,"",IF(NOT(ISNUMBER(Overview!$B$4)),"Set week on Overview",IF(OR(NOT(ISNUMBER(A418)),B418="",C418="",NOT(ISNUMBER(D418)),N(D418)&lt;0),"Complete expense",IF(OR(A418&lt;Overview!$B$4,A418&gt;=Overview!$B$4+7),"Outside selected week","Ready"))))</ns0:f>
      </ns0:c>
    </ns0:row>
    <ns0:row r="419" ht="15.75" customHeight="1">
      <ns0:c r="A419" s="228"/>
      <ns0:c r="B419" s="226"/>
      <ns0:c r="C419" s="226"/>
      <ns0:c r="D419" s="227"/>
      <ns0:c r="E419" s="226"/>
      <ns0:c r="F419" s="226"/>
      <ns0:c r="G419" s="83" t="str">
        <ns0:f>IF(COUNTA(A419:F419)=0,"",IF(NOT(ISNUMBER(Overview!$B$4)),"Set week on Overview",IF(OR(NOT(ISNUMBER(A419)),B419="",C419="",NOT(ISNUMBER(D419)),N(D419)&lt;0),"Complete expense",IF(OR(A419&lt;Overview!$B$4,A419&gt;=Overview!$B$4+7),"Outside selected week","Ready"))))</ns0:f>
      </ns0:c>
    </ns0:row>
    <ns0:row r="420" ht="15.75" customHeight="1">
      <ns0:c r="A420" s="228"/>
      <ns0:c r="B420" s="226"/>
      <ns0:c r="C420" s="226"/>
      <ns0:c r="D420" s="227"/>
      <ns0:c r="E420" s="226"/>
      <ns0:c r="F420" s="226"/>
      <ns0:c r="G420" s="83" t="str">
        <ns0:f>IF(COUNTA(A420:F420)=0,"",IF(NOT(ISNUMBER(Overview!$B$4)),"Set week on Overview",IF(OR(NOT(ISNUMBER(A420)),B420="",C420="",NOT(ISNUMBER(D420)),N(D420)&lt;0),"Complete expense",IF(OR(A420&lt;Overview!$B$4,A420&gt;=Overview!$B$4+7),"Outside selected week","Ready"))))</ns0:f>
      </ns0:c>
    </ns0:row>
    <ns0:row r="421" ht="15.75" customHeight="1">
      <ns0:c r="A421" s="228"/>
      <ns0:c r="B421" s="226"/>
      <ns0:c r="C421" s="226"/>
      <ns0:c r="D421" s="227"/>
      <ns0:c r="E421" s="226"/>
      <ns0:c r="F421" s="226"/>
      <ns0:c r="G421" s="83" t="str">
        <ns0:f>IF(COUNTA(A421:F421)=0,"",IF(NOT(ISNUMBER(Overview!$B$4)),"Set week on Overview",IF(OR(NOT(ISNUMBER(A421)),B421="",C421="",NOT(ISNUMBER(D421)),N(D421)&lt;0),"Complete expense",IF(OR(A421&lt;Overview!$B$4,A421&gt;=Overview!$B$4+7),"Outside selected week","Ready"))))</ns0:f>
      </ns0:c>
    </ns0:row>
    <ns0:row r="422" ht="15.75" customHeight="1">
      <ns0:c r="A422" s="228"/>
      <ns0:c r="B422" s="226"/>
      <ns0:c r="C422" s="226"/>
      <ns0:c r="D422" s="227"/>
      <ns0:c r="E422" s="226"/>
      <ns0:c r="F422" s="226"/>
      <ns0:c r="G422" s="83" t="str">
        <ns0:f>IF(COUNTA(A422:F422)=0,"",IF(NOT(ISNUMBER(Overview!$B$4)),"Set week on Overview",IF(OR(NOT(ISNUMBER(A422)),B422="",C422="",NOT(ISNUMBER(D422)),N(D422)&lt;0),"Complete expense",IF(OR(A422&lt;Overview!$B$4,A422&gt;=Overview!$B$4+7),"Outside selected week","Ready"))))</ns0:f>
      </ns0:c>
    </ns0:row>
    <ns0:row r="423" ht="15.75" customHeight="1">
      <ns0:c r="A423" s="228"/>
      <ns0:c r="B423" s="226"/>
      <ns0:c r="C423" s="226"/>
      <ns0:c r="D423" s="227"/>
      <ns0:c r="E423" s="226"/>
      <ns0:c r="F423" s="226"/>
      <ns0:c r="G423" s="83" t="str">
        <ns0:f>IF(COUNTA(A423:F423)=0,"",IF(NOT(ISNUMBER(Overview!$B$4)),"Set week on Overview",IF(OR(NOT(ISNUMBER(A423)),B423="",C423="",NOT(ISNUMBER(D423)),N(D423)&lt;0),"Complete expense",IF(OR(A423&lt;Overview!$B$4,A423&gt;=Overview!$B$4+7),"Outside selected week","Ready"))))</ns0:f>
      </ns0:c>
    </ns0:row>
    <ns0:row r="424" ht="15.75" customHeight="1">
      <ns0:c r="A424" s="228"/>
      <ns0:c r="B424" s="226"/>
      <ns0:c r="C424" s="226"/>
      <ns0:c r="D424" s="227"/>
      <ns0:c r="E424" s="226"/>
      <ns0:c r="F424" s="226"/>
      <ns0:c r="G424" s="83" t="str">
        <ns0:f>IF(COUNTA(A424:F424)=0,"",IF(NOT(ISNUMBER(Overview!$B$4)),"Set week on Overview",IF(OR(NOT(ISNUMBER(A424)),B424="",C424="",NOT(ISNUMBER(D424)),N(D424)&lt;0),"Complete expense",IF(OR(A424&lt;Overview!$B$4,A424&gt;=Overview!$B$4+7),"Outside selected week","Ready"))))</ns0:f>
      </ns0:c>
    </ns0:row>
    <ns0:row r="425" ht="15.75" customHeight="1">
      <ns0:c r="A425" s="228"/>
      <ns0:c r="B425" s="226"/>
      <ns0:c r="C425" s="226"/>
      <ns0:c r="D425" s="227"/>
      <ns0:c r="E425" s="226"/>
      <ns0:c r="F425" s="226"/>
      <ns0:c r="G425" s="83" t="str">
        <ns0:f>IF(COUNTA(A425:F425)=0,"",IF(NOT(ISNUMBER(Overview!$B$4)),"Set week on Overview",IF(OR(NOT(ISNUMBER(A425)),B425="",C425="",NOT(ISNUMBER(D425)),N(D425)&lt;0),"Complete expense",IF(OR(A425&lt;Overview!$B$4,A425&gt;=Overview!$B$4+7),"Outside selected week","Ready"))))</ns0:f>
      </ns0:c>
    </ns0:row>
    <ns0:row r="426" ht="15.75" customHeight="1">
      <ns0:c r="A426" s="228"/>
      <ns0:c r="B426" s="226"/>
      <ns0:c r="C426" s="226"/>
      <ns0:c r="D426" s="227"/>
      <ns0:c r="E426" s="226"/>
      <ns0:c r="F426" s="226"/>
      <ns0:c r="G426" s="83" t="str">
        <ns0:f>IF(COUNTA(A426:F426)=0,"",IF(NOT(ISNUMBER(Overview!$B$4)),"Set week on Overview",IF(OR(NOT(ISNUMBER(A426)),B426="",C426="",NOT(ISNUMBER(D426)),N(D426)&lt;0),"Complete expense",IF(OR(A426&lt;Overview!$B$4,A426&gt;=Overview!$B$4+7),"Outside selected week","Ready"))))</ns0:f>
      </ns0:c>
    </ns0:row>
    <ns0:row r="427" ht="15.75" customHeight="1">
      <ns0:c r="A427" s="228"/>
      <ns0:c r="B427" s="226"/>
      <ns0:c r="C427" s="226"/>
      <ns0:c r="D427" s="227"/>
      <ns0:c r="E427" s="226"/>
      <ns0:c r="F427" s="226"/>
      <ns0:c r="G427" s="83" t="str">
        <ns0:f>IF(COUNTA(A427:F427)=0,"",IF(NOT(ISNUMBER(Overview!$B$4)),"Set week on Overview",IF(OR(NOT(ISNUMBER(A427)),B427="",C427="",NOT(ISNUMBER(D427)),N(D427)&lt;0),"Complete expense",IF(OR(A427&lt;Overview!$B$4,A427&gt;=Overview!$B$4+7),"Outside selected week","Ready"))))</ns0:f>
      </ns0:c>
    </ns0:row>
    <ns0:row r="428" ht="15.75" customHeight="1">
      <ns0:c r="A428" s="228"/>
      <ns0:c r="B428" s="226"/>
      <ns0:c r="C428" s="226"/>
      <ns0:c r="D428" s="227"/>
      <ns0:c r="E428" s="226"/>
      <ns0:c r="F428" s="226"/>
      <ns0:c r="G428" s="83" t="str">
        <ns0:f>IF(COUNTA(A428:F428)=0,"",IF(NOT(ISNUMBER(Overview!$B$4)),"Set week on Overview",IF(OR(NOT(ISNUMBER(A428)),B428="",C428="",NOT(ISNUMBER(D428)),N(D428)&lt;0),"Complete expense",IF(OR(A428&lt;Overview!$B$4,A428&gt;=Overview!$B$4+7),"Outside selected week","Ready"))))</ns0:f>
      </ns0:c>
    </ns0:row>
    <ns0:row r="429" ht="15.75" customHeight="1">
      <ns0:c r="A429" s="228"/>
      <ns0:c r="B429" s="226"/>
      <ns0:c r="C429" s="226"/>
      <ns0:c r="D429" s="227"/>
      <ns0:c r="E429" s="226"/>
      <ns0:c r="F429" s="226"/>
      <ns0:c r="G429" s="83" t="str">
        <ns0:f>IF(COUNTA(A429:F429)=0,"",IF(NOT(ISNUMBER(Overview!$B$4)),"Set week on Overview",IF(OR(NOT(ISNUMBER(A429)),B429="",C429="",NOT(ISNUMBER(D429)),N(D429)&lt;0),"Complete expense",IF(OR(A429&lt;Overview!$B$4,A429&gt;=Overview!$B$4+7),"Outside selected week","Ready"))))</ns0:f>
      </ns0:c>
    </ns0:row>
    <ns0:row r="430" ht="15.75" customHeight="1">
      <ns0:c r="A430" s="228"/>
      <ns0:c r="B430" s="226"/>
      <ns0:c r="C430" s="226"/>
      <ns0:c r="D430" s="227"/>
      <ns0:c r="E430" s="226"/>
      <ns0:c r="F430" s="226"/>
      <ns0:c r="G430" s="83" t="str">
        <ns0:f>IF(COUNTA(A430:F430)=0,"",IF(NOT(ISNUMBER(Overview!$B$4)),"Set week on Overview",IF(OR(NOT(ISNUMBER(A430)),B430="",C430="",NOT(ISNUMBER(D430)),N(D430)&lt;0),"Complete expense",IF(OR(A430&lt;Overview!$B$4,A430&gt;=Overview!$B$4+7),"Outside selected week","Ready"))))</ns0:f>
      </ns0:c>
    </ns0:row>
    <ns0:row r="431" ht="15.75" customHeight="1">
      <ns0:c r="A431" s="228"/>
      <ns0:c r="B431" s="226"/>
      <ns0:c r="C431" s="226"/>
      <ns0:c r="D431" s="227"/>
      <ns0:c r="E431" s="226"/>
      <ns0:c r="F431" s="226"/>
      <ns0:c r="G431" s="83" t="str">
        <ns0:f>IF(COUNTA(A431:F431)=0,"",IF(NOT(ISNUMBER(Overview!$B$4)),"Set week on Overview",IF(OR(NOT(ISNUMBER(A431)),B431="",C431="",NOT(ISNUMBER(D431)),N(D431)&lt;0),"Complete expense",IF(OR(A431&lt;Overview!$B$4,A431&gt;=Overview!$B$4+7),"Outside selected week","Ready"))))</ns0:f>
      </ns0:c>
    </ns0:row>
    <ns0:row r="432" ht="15.75" customHeight="1">
      <ns0:c r="A432" s="228"/>
      <ns0:c r="B432" s="226"/>
      <ns0:c r="C432" s="226"/>
      <ns0:c r="D432" s="227"/>
      <ns0:c r="E432" s="226"/>
      <ns0:c r="F432" s="226"/>
      <ns0:c r="G432" s="83" t="str">
        <ns0:f>IF(COUNTA(A432:F432)=0,"",IF(NOT(ISNUMBER(Overview!$B$4)),"Set week on Overview",IF(OR(NOT(ISNUMBER(A432)),B432="",C432="",NOT(ISNUMBER(D432)),N(D432)&lt;0),"Complete expense",IF(OR(A432&lt;Overview!$B$4,A432&gt;=Overview!$B$4+7),"Outside selected week","Ready"))))</ns0:f>
      </ns0:c>
    </ns0:row>
    <ns0:row r="433" ht="15.75" customHeight="1">
      <ns0:c r="A433" s="228"/>
      <ns0:c r="B433" s="226"/>
      <ns0:c r="C433" s="226"/>
      <ns0:c r="D433" s="227"/>
      <ns0:c r="E433" s="226"/>
      <ns0:c r="F433" s="226"/>
      <ns0:c r="G433" s="83" t="str">
        <ns0:f>IF(COUNTA(A433:F433)=0,"",IF(NOT(ISNUMBER(Overview!$B$4)),"Set week on Overview",IF(OR(NOT(ISNUMBER(A433)),B433="",C433="",NOT(ISNUMBER(D433)),N(D433)&lt;0),"Complete expense",IF(OR(A433&lt;Overview!$B$4,A433&gt;=Overview!$B$4+7),"Outside selected week","Ready"))))</ns0:f>
      </ns0:c>
    </ns0:row>
    <ns0:row r="434" ht="15.75" customHeight="1">
      <ns0:c r="A434" s="228"/>
      <ns0:c r="B434" s="226"/>
      <ns0:c r="C434" s="226"/>
      <ns0:c r="D434" s="227"/>
      <ns0:c r="E434" s="226"/>
      <ns0:c r="F434" s="226"/>
      <ns0:c r="G434" s="83" t="str">
        <ns0:f>IF(COUNTA(A434:F434)=0,"",IF(NOT(ISNUMBER(Overview!$B$4)),"Set week on Overview",IF(OR(NOT(ISNUMBER(A434)),B434="",C434="",NOT(ISNUMBER(D434)),N(D434)&lt;0),"Complete expense",IF(OR(A434&lt;Overview!$B$4,A434&gt;=Overview!$B$4+7),"Outside selected week","Ready"))))</ns0:f>
      </ns0:c>
    </ns0:row>
    <ns0:row r="435" ht="15.75" customHeight="1">
      <ns0:c r="A435" s="228"/>
      <ns0:c r="B435" s="226"/>
      <ns0:c r="C435" s="226"/>
      <ns0:c r="D435" s="227"/>
      <ns0:c r="E435" s="226"/>
      <ns0:c r="F435" s="226"/>
      <ns0:c r="G435" s="83" t="str">
        <ns0:f>IF(COUNTA(A435:F435)=0,"",IF(NOT(ISNUMBER(Overview!$B$4)),"Set week on Overview",IF(OR(NOT(ISNUMBER(A435)),B435="",C435="",NOT(ISNUMBER(D435)),N(D435)&lt;0),"Complete expense",IF(OR(A435&lt;Overview!$B$4,A435&gt;=Overview!$B$4+7),"Outside selected week","Ready"))))</ns0:f>
      </ns0:c>
    </ns0:row>
    <ns0:row r="436" ht="15.75" customHeight="1">
      <ns0:c r="A436" s="228"/>
      <ns0:c r="B436" s="226"/>
      <ns0:c r="C436" s="226"/>
      <ns0:c r="D436" s="227"/>
      <ns0:c r="E436" s="226"/>
      <ns0:c r="F436" s="226"/>
      <ns0:c r="G436" s="83" t="str">
        <ns0:f>IF(COUNTA(A436:F436)=0,"",IF(NOT(ISNUMBER(Overview!$B$4)),"Set week on Overview",IF(OR(NOT(ISNUMBER(A436)),B436="",C436="",NOT(ISNUMBER(D436)),N(D436)&lt;0),"Complete expense",IF(OR(A436&lt;Overview!$B$4,A436&gt;=Overview!$B$4+7),"Outside selected week","Ready"))))</ns0:f>
      </ns0:c>
    </ns0:row>
    <ns0:row r="437" ht="15.75" customHeight="1">
      <ns0:c r="A437" s="228"/>
      <ns0:c r="B437" s="226"/>
      <ns0:c r="C437" s="226"/>
      <ns0:c r="D437" s="227"/>
      <ns0:c r="E437" s="226"/>
      <ns0:c r="F437" s="226"/>
      <ns0:c r="G437" s="83" t="str">
        <ns0:f>IF(COUNTA(A437:F437)=0,"",IF(NOT(ISNUMBER(Overview!$B$4)),"Set week on Overview",IF(OR(NOT(ISNUMBER(A437)),B437="",C437="",NOT(ISNUMBER(D437)),N(D437)&lt;0),"Complete expense",IF(OR(A437&lt;Overview!$B$4,A437&gt;=Overview!$B$4+7),"Outside selected week","Ready"))))</ns0:f>
      </ns0:c>
    </ns0:row>
    <ns0:row r="438" ht="15.75" customHeight="1">
      <ns0:c r="A438" s="228"/>
      <ns0:c r="B438" s="226"/>
      <ns0:c r="C438" s="226"/>
      <ns0:c r="D438" s="227"/>
      <ns0:c r="E438" s="226"/>
      <ns0:c r="F438" s="226"/>
      <ns0:c r="G438" s="83" t="str">
        <ns0:f>IF(COUNTA(A438:F438)=0,"",IF(NOT(ISNUMBER(Overview!$B$4)),"Set week on Overview",IF(OR(NOT(ISNUMBER(A438)),B438="",C438="",NOT(ISNUMBER(D438)),N(D438)&lt;0),"Complete expense",IF(OR(A438&lt;Overview!$B$4,A438&gt;=Overview!$B$4+7),"Outside selected week","Ready"))))</ns0:f>
      </ns0:c>
    </ns0:row>
    <ns0:row r="439" ht="15.75" customHeight="1">
      <ns0:c r="A439" s="228"/>
      <ns0:c r="B439" s="226"/>
      <ns0:c r="C439" s="226"/>
      <ns0:c r="D439" s="227"/>
      <ns0:c r="E439" s="226"/>
      <ns0:c r="F439" s="226"/>
      <ns0:c r="G439" s="83" t="str">
        <ns0:f>IF(COUNTA(A439:F439)=0,"",IF(NOT(ISNUMBER(Overview!$B$4)),"Set week on Overview",IF(OR(NOT(ISNUMBER(A439)),B439="",C439="",NOT(ISNUMBER(D439)),N(D439)&lt;0),"Complete expense",IF(OR(A439&lt;Overview!$B$4,A439&gt;=Overview!$B$4+7),"Outside selected week","Ready"))))</ns0:f>
      </ns0:c>
    </ns0:row>
    <ns0:row r="440" ht="15.75" customHeight="1">
      <ns0:c r="A440" s="228"/>
      <ns0:c r="B440" s="226"/>
      <ns0:c r="C440" s="226"/>
      <ns0:c r="D440" s="227"/>
      <ns0:c r="E440" s="226"/>
      <ns0:c r="F440" s="226"/>
      <ns0:c r="G440" s="83" t="str">
        <ns0:f>IF(COUNTA(A440:F440)=0,"",IF(NOT(ISNUMBER(Overview!$B$4)),"Set week on Overview",IF(OR(NOT(ISNUMBER(A440)),B440="",C440="",NOT(ISNUMBER(D440)),N(D440)&lt;0),"Complete expense",IF(OR(A440&lt;Overview!$B$4,A440&gt;=Overview!$B$4+7),"Outside selected week","Ready"))))</ns0:f>
      </ns0:c>
    </ns0:row>
    <ns0:row r="441" ht="15.75" customHeight="1">
      <ns0:c r="A441" s="228"/>
      <ns0:c r="B441" s="226"/>
      <ns0:c r="C441" s="226"/>
      <ns0:c r="D441" s="227"/>
      <ns0:c r="E441" s="226"/>
      <ns0:c r="F441" s="226"/>
      <ns0:c r="G441" s="83" t="str">
        <ns0:f>IF(COUNTA(A441:F441)=0,"",IF(NOT(ISNUMBER(Overview!$B$4)),"Set week on Overview",IF(OR(NOT(ISNUMBER(A441)),B441="",C441="",NOT(ISNUMBER(D441)),N(D441)&lt;0),"Complete expense",IF(OR(A441&lt;Overview!$B$4,A441&gt;=Overview!$B$4+7),"Outside selected week","Ready"))))</ns0:f>
      </ns0:c>
    </ns0:row>
    <ns0:row r="442" ht="15.75" customHeight="1">
      <ns0:c r="A442" s="228"/>
      <ns0:c r="B442" s="226"/>
      <ns0:c r="C442" s="226"/>
      <ns0:c r="D442" s="227"/>
      <ns0:c r="E442" s="226"/>
      <ns0:c r="F442" s="226"/>
      <ns0:c r="G442" s="83" t="str">
        <ns0:f>IF(COUNTA(A442:F442)=0,"",IF(NOT(ISNUMBER(Overview!$B$4)),"Set week on Overview",IF(OR(NOT(ISNUMBER(A442)),B442="",C442="",NOT(ISNUMBER(D442)),N(D442)&lt;0),"Complete expense",IF(OR(A442&lt;Overview!$B$4,A442&gt;=Overview!$B$4+7),"Outside selected week","Ready"))))</ns0:f>
      </ns0:c>
    </ns0:row>
    <ns0:row r="443" ht="15.75" customHeight="1">
      <ns0:c r="A443" s="228"/>
      <ns0:c r="B443" s="226"/>
      <ns0:c r="C443" s="226"/>
      <ns0:c r="D443" s="227"/>
      <ns0:c r="E443" s="226"/>
      <ns0:c r="F443" s="226"/>
      <ns0:c r="G443" s="83" t="str">
        <ns0:f>IF(COUNTA(A443:F443)=0,"",IF(NOT(ISNUMBER(Overview!$B$4)),"Set week on Overview",IF(OR(NOT(ISNUMBER(A443)),B443="",C443="",NOT(ISNUMBER(D443)),N(D443)&lt;0),"Complete expense",IF(OR(A443&lt;Overview!$B$4,A443&gt;=Overview!$B$4+7),"Outside selected week","Ready"))))</ns0:f>
      </ns0:c>
    </ns0:row>
    <ns0:row r="444" ht="15.75" customHeight="1">
      <ns0:c r="A444" s="228"/>
      <ns0:c r="B444" s="226"/>
      <ns0:c r="C444" s="226"/>
      <ns0:c r="D444" s="227"/>
      <ns0:c r="E444" s="226"/>
      <ns0:c r="F444" s="226"/>
      <ns0:c r="G444" s="83" t="str">
        <ns0:f>IF(COUNTA(A444:F444)=0,"",IF(NOT(ISNUMBER(Overview!$B$4)),"Set week on Overview",IF(OR(NOT(ISNUMBER(A444)),B444="",C444="",NOT(ISNUMBER(D444)),N(D444)&lt;0),"Complete expense",IF(OR(A444&lt;Overview!$B$4,A444&gt;=Overview!$B$4+7),"Outside selected week","Ready"))))</ns0:f>
      </ns0:c>
    </ns0:row>
    <ns0:row r="445" ht="15.75" customHeight="1">
      <ns0:c r="A445" s="228"/>
      <ns0:c r="B445" s="226"/>
      <ns0:c r="C445" s="226"/>
      <ns0:c r="D445" s="227"/>
      <ns0:c r="E445" s="226"/>
      <ns0:c r="F445" s="226"/>
      <ns0:c r="G445" s="83" t="str">
        <ns0:f>IF(COUNTA(A445:F445)=0,"",IF(NOT(ISNUMBER(Overview!$B$4)),"Set week on Overview",IF(OR(NOT(ISNUMBER(A445)),B445="",C445="",NOT(ISNUMBER(D445)),N(D445)&lt;0),"Complete expense",IF(OR(A445&lt;Overview!$B$4,A445&gt;=Overview!$B$4+7),"Outside selected week","Ready"))))</ns0:f>
      </ns0:c>
    </ns0:row>
    <ns0:row r="446" ht="15.75" customHeight="1">
      <ns0:c r="A446" s="228"/>
      <ns0:c r="B446" s="226"/>
      <ns0:c r="C446" s="226"/>
      <ns0:c r="D446" s="227"/>
      <ns0:c r="E446" s="226"/>
      <ns0:c r="F446" s="226"/>
      <ns0:c r="G446" s="83" t="str">
        <ns0:f>IF(COUNTA(A446:F446)=0,"",IF(NOT(ISNUMBER(Overview!$B$4)),"Set week on Overview",IF(OR(NOT(ISNUMBER(A446)),B446="",C446="",NOT(ISNUMBER(D446)),N(D446)&lt;0),"Complete expense",IF(OR(A446&lt;Overview!$B$4,A446&gt;=Overview!$B$4+7),"Outside selected week","Ready"))))</ns0:f>
      </ns0:c>
    </ns0:row>
    <ns0:row r="447" ht="15.75" customHeight="1">
      <ns0:c r="A447" s="228"/>
      <ns0:c r="B447" s="226"/>
      <ns0:c r="C447" s="226"/>
      <ns0:c r="D447" s="227"/>
      <ns0:c r="E447" s="226"/>
      <ns0:c r="F447" s="226"/>
      <ns0:c r="G447" s="83" t="str">
        <ns0:f>IF(COUNTA(A447:F447)=0,"",IF(NOT(ISNUMBER(Overview!$B$4)),"Set week on Overview",IF(OR(NOT(ISNUMBER(A447)),B447="",C447="",NOT(ISNUMBER(D447)),N(D447)&lt;0),"Complete expense",IF(OR(A447&lt;Overview!$B$4,A447&gt;=Overview!$B$4+7),"Outside selected week","Ready"))))</ns0:f>
      </ns0:c>
    </ns0:row>
    <ns0:row r="448" ht="15.75" customHeight="1">
      <ns0:c r="A448" s="228"/>
      <ns0:c r="B448" s="226"/>
      <ns0:c r="C448" s="226"/>
      <ns0:c r="D448" s="227"/>
      <ns0:c r="E448" s="226"/>
      <ns0:c r="F448" s="226"/>
      <ns0:c r="G448" s="83" t="str">
        <ns0:f>IF(COUNTA(A448:F448)=0,"",IF(NOT(ISNUMBER(Overview!$B$4)),"Set week on Overview",IF(OR(NOT(ISNUMBER(A448)),B448="",C448="",NOT(ISNUMBER(D448)),N(D448)&lt;0),"Complete expense",IF(OR(A448&lt;Overview!$B$4,A448&gt;=Overview!$B$4+7),"Outside selected week","Ready"))))</ns0:f>
      </ns0:c>
    </ns0:row>
    <ns0:row r="449" ht="15.75" customHeight="1">
      <ns0:c r="A449" s="228"/>
      <ns0:c r="B449" s="226"/>
      <ns0:c r="C449" s="226"/>
      <ns0:c r="D449" s="227"/>
      <ns0:c r="E449" s="226"/>
      <ns0:c r="F449" s="226"/>
      <ns0:c r="G449" s="83" t="str">
        <ns0:f>IF(COUNTA(A449:F449)=0,"",IF(NOT(ISNUMBER(Overview!$B$4)),"Set week on Overview",IF(OR(NOT(ISNUMBER(A449)),B449="",C449="",NOT(ISNUMBER(D449)),N(D449)&lt;0),"Complete expense",IF(OR(A449&lt;Overview!$B$4,A449&gt;=Overview!$B$4+7),"Outside selected week","Ready"))))</ns0:f>
      </ns0:c>
    </ns0:row>
    <ns0:row r="450" ht="15.75" customHeight="1">
      <ns0:c r="A450" s="228"/>
      <ns0:c r="B450" s="226"/>
      <ns0:c r="C450" s="226"/>
      <ns0:c r="D450" s="227"/>
      <ns0:c r="E450" s="226"/>
      <ns0:c r="F450" s="226"/>
      <ns0:c r="G450" s="83" t="str">
        <ns0:f>IF(COUNTA(A450:F450)=0,"",IF(NOT(ISNUMBER(Overview!$B$4)),"Set week on Overview",IF(OR(NOT(ISNUMBER(A450)),B450="",C450="",NOT(ISNUMBER(D450)),N(D450)&lt;0),"Complete expense",IF(OR(A450&lt;Overview!$B$4,A450&gt;=Overview!$B$4+7),"Outside selected week","Ready"))))</ns0:f>
      </ns0:c>
    </ns0:row>
    <ns0:row r="451" ht="15.75" customHeight="1">
      <ns0:c r="A451" s="228"/>
      <ns0:c r="B451" s="226"/>
      <ns0:c r="C451" s="226"/>
      <ns0:c r="D451" s="227"/>
      <ns0:c r="E451" s="226"/>
      <ns0:c r="F451" s="226"/>
      <ns0:c r="G451" s="83" t="str">
        <ns0:f>IF(COUNTA(A451:F451)=0,"",IF(NOT(ISNUMBER(Overview!$B$4)),"Set week on Overview",IF(OR(NOT(ISNUMBER(A451)),B451="",C451="",NOT(ISNUMBER(D451)),N(D451)&lt;0),"Complete expense",IF(OR(A451&lt;Overview!$B$4,A451&gt;=Overview!$B$4+7),"Outside selected week","Ready"))))</ns0:f>
      </ns0:c>
    </ns0:row>
    <ns0:row r="452" ht="15.75" customHeight="1">
      <ns0:c r="A452" s="228"/>
      <ns0:c r="B452" s="226"/>
      <ns0:c r="C452" s="226"/>
      <ns0:c r="D452" s="227"/>
      <ns0:c r="E452" s="226"/>
      <ns0:c r="F452" s="226"/>
      <ns0:c r="G452" s="83" t="str">
        <ns0:f>IF(COUNTA(A452:F452)=0,"",IF(NOT(ISNUMBER(Overview!$B$4)),"Set week on Overview",IF(OR(NOT(ISNUMBER(A452)),B452="",C452="",NOT(ISNUMBER(D452)),N(D452)&lt;0),"Complete expense",IF(OR(A452&lt;Overview!$B$4,A452&gt;=Overview!$B$4+7),"Outside selected week","Ready"))))</ns0:f>
      </ns0:c>
    </ns0:row>
    <ns0:row r="453" ht="15.75" customHeight="1">
      <ns0:c r="A453" s="228"/>
      <ns0:c r="B453" s="226"/>
      <ns0:c r="C453" s="226"/>
      <ns0:c r="D453" s="227"/>
      <ns0:c r="E453" s="226"/>
      <ns0:c r="F453" s="226"/>
      <ns0:c r="G453" s="83" t="str">
        <ns0:f>IF(COUNTA(A453:F453)=0,"",IF(NOT(ISNUMBER(Overview!$B$4)),"Set week on Overview",IF(OR(NOT(ISNUMBER(A453)),B453="",C453="",NOT(ISNUMBER(D453)),N(D453)&lt;0),"Complete expense",IF(OR(A453&lt;Overview!$B$4,A453&gt;=Overview!$B$4+7),"Outside selected week","Ready"))))</ns0:f>
      </ns0:c>
    </ns0:row>
    <ns0:row r="454" ht="15.75" customHeight="1">
      <ns0:c r="A454" s="228"/>
      <ns0:c r="B454" s="226"/>
      <ns0:c r="C454" s="226"/>
      <ns0:c r="D454" s="227"/>
      <ns0:c r="E454" s="226"/>
      <ns0:c r="F454" s="226"/>
      <ns0:c r="G454" s="83" t="str">
        <ns0:f>IF(COUNTA(A454:F454)=0,"",IF(NOT(ISNUMBER(Overview!$B$4)),"Set week on Overview",IF(OR(NOT(ISNUMBER(A454)),B454="",C454="",NOT(ISNUMBER(D454)),N(D454)&lt;0),"Complete expense",IF(OR(A454&lt;Overview!$B$4,A454&gt;=Overview!$B$4+7),"Outside selected week","Ready"))))</ns0:f>
      </ns0:c>
    </ns0:row>
    <ns0:row r="455" ht="15.75" customHeight="1">
      <ns0:c r="A455" s="228"/>
      <ns0:c r="B455" s="226"/>
      <ns0:c r="C455" s="226"/>
      <ns0:c r="D455" s="227"/>
      <ns0:c r="E455" s="226"/>
      <ns0:c r="F455" s="226"/>
      <ns0:c r="G455" s="83" t="str">
        <ns0:f>IF(COUNTA(A455:F455)=0,"",IF(NOT(ISNUMBER(Overview!$B$4)),"Set week on Overview",IF(OR(NOT(ISNUMBER(A455)),B455="",C455="",NOT(ISNUMBER(D455)),N(D455)&lt;0),"Complete expense",IF(OR(A455&lt;Overview!$B$4,A455&gt;=Overview!$B$4+7),"Outside selected week","Ready"))))</ns0:f>
      </ns0:c>
    </ns0:row>
    <ns0:row r="456" ht="15.75" customHeight="1">
      <ns0:c r="A456" s="228"/>
      <ns0:c r="B456" s="226"/>
      <ns0:c r="C456" s="226"/>
      <ns0:c r="D456" s="227"/>
      <ns0:c r="E456" s="226"/>
      <ns0:c r="F456" s="226"/>
      <ns0:c r="G456" s="83" t="str">
        <ns0:f>IF(COUNTA(A456:F456)=0,"",IF(NOT(ISNUMBER(Overview!$B$4)),"Set week on Overview",IF(OR(NOT(ISNUMBER(A456)),B456="",C456="",NOT(ISNUMBER(D456)),N(D456)&lt;0),"Complete expense",IF(OR(A456&lt;Overview!$B$4,A456&gt;=Overview!$B$4+7),"Outside selected week","Ready"))))</ns0:f>
      </ns0:c>
    </ns0:row>
    <ns0:row r="457" ht="15.75" customHeight="1">
      <ns0:c r="A457" s="228"/>
      <ns0:c r="B457" s="226"/>
      <ns0:c r="C457" s="226"/>
      <ns0:c r="D457" s="227"/>
      <ns0:c r="E457" s="226"/>
      <ns0:c r="F457" s="226"/>
      <ns0:c r="G457" s="83" t="str">
        <ns0:f>IF(COUNTA(A457:F457)=0,"",IF(NOT(ISNUMBER(Overview!$B$4)),"Set week on Overview",IF(OR(NOT(ISNUMBER(A457)),B457="",C457="",NOT(ISNUMBER(D457)),N(D457)&lt;0),"Complete expense",IF(OR(A457&lt;Overview!$B$4,A457&gt;=Overview!$B$4+7),"Outside selected week","Ready"))))</ns0:f>
      </ns0:c>
    </ns0:row>
    <ns0:row r="458" ht="15.75" customHeight="1">
      <ns0:c r="A458" s="228"/>
      <ns0:c r="B458" s="226"/>
      <ns0:c r="C458" s="226"/>
      <ns0:c r="D458" s="227"/>
      <ns0:c r="E458" s="226"/>
      <ns0:c r="F458" s="226"/>
      <ns0:c r="G458" s="83" t="str">
        <ns0:f>IF(COUNTA(A458:F458)=0,"",IF(NOT(ISNUMBER(Overview!$B$4)),"Set week on Overview",IF(OR(NOT(ISNUMBER(A458)),B458="",C458="",NOT(ISNUMBER(D458)),N(D458)&lt;0),"Complete expense",IF(OR(A458&lt;Overview!$B$4,A458&gt;=Overview!$B$4+7),"Outside selected week","Ready"))))</ns0:f>
      </ns0:c>
    </ns0:row>
    <ns0:row r="459" ht="15.75" customHeight="1">
      <ns0:c r="A459" s="228"/>
      <ns0:c r="B459" s="226"/>
      <ns0:c r="C459" s="226"/>
      <ns0:c r="D459" s="227"/>
      <ns0:c r="E459" s="226"/>
      <ns0:c r="F459" s="226"/>
      <ns0:c r="G459" s="83" t="str">
        <ns0:f>IF(COUNTA(A459:F459)=0,"",IF(NOT(ISNUMBER(Overview!$B$4)),"Set week on Overview",IF(OR(NOT(ISNUMBER(A459)),B459="",C459="",NOT(ISNUMBER(D459)),N(D459)&lt;0),"Complete expense",IF(OR(A459&lt;Overview!$B$4,A459&gt;=Overview!$B$4+7),"Outside selected week","Ready"))))</ns0:f>
      </ns0:c>
    </ns0:row>
    <ns0:row r="460" ht="15.75" customHeight="1">
      <ns0:c r="A460" s="228"/>
      <ns0:c r="B460" s="226"/>
      <ns0:c r="C460" s="226"/>
      <ns0:c r="D460" s="227"/>
      <ns0:c r="E460" s="226"/>
      <ns0:c r="F460" s="226"/>
      <ns0:c r="G460" s="83" t="str">
        <ns0:f>IF(COUNTA(A460:F460)=0,"",IF(NOT(ISNUMBER(Overview!$B$4)),"Set week on Overview",IF(OR(NOT(ISNUMBER(A460)),B460="",C460="",NOT(ISNUMBER(D460)),N(D460)&lt;0),"Complete expense",IF(OR(A460&lt;Overview!$B$4,A460&gt;=Overview!$B$4+7),"Outside selected week","Ready"))))</ns0:f>
      </ns0:c>
    </ns0:row>
    <ns0:row r="461" ht="15.75" customHeight="1">
      <ns0:c r="A461" s="228"/>
      <ns0:c r="B461" s="226"/>
      <ns0:c r="C461" s="226"/>
      <ns0:c r="D461" s="227"/>
      <ns0:c r="E461" s="226"/>
      <ns0:c r="F461" s="226"/>
      <ns0:c r="G461" s="83" t="str">
        <ns0:f>IF(COUNTA(A461:F461)=0,"",IF(NOT(ISNUMBER(Overview!$B$4)),"Set week on Overview",IF(OR(NOT(ISNUMBER(A461)),B461="",C461="",NOT(ISNUMBER(D461)),N(D461)&lt;0),"Complete expense",IF(OR(A461&lt;Overview!$B$4,A461&gt;=Overview!$B$4+7),"Outside selected week","Ready"))))</ns0:f>
      </ns0:c>
    </ns0:row>
    <ns0:row r="462" ht="15.75" customHeight="1">
      <ns0:c r="A462" s="228"/>
      <ns0:c r="B462" s="226"/>
      <ns0:c r="C462" s="226"/>
      <ns0:c r="D462" s="227"/>
      <ns0:c r="E462" s="226"/>
      <ns0:c r="F462" s="226"/>
      <ns0:c r="G462" s="83" t="str">
        <ns0:f>IF(COUNTA(A462:F462)=0,"",IF(NOT(ISNUMBER(Overview!$B$4)),"Set week on Overview",IF(OR(NOT(ISNUMBER(A462)),B462="",C462="",NOT(ISNUMBER(D462)),N(D462)&lt;0),"Complete expense",IF(OR(A462&lt;Overview!$B$4,A462&gt;=Overview!$B$4+7),"Outside selected week","Ready"))))</ns0:f>
      </ns0:c>
    </ns0:row>
    <ns0:row r="463" ht="15.75" customHeight="1">
      <ns0:c r="A463" s="228"/>
      <ns0:c r="B463" s="226"/>
      <ns0:c r="C463" s="226"/>
      <ns0:c r="D463" s="227"/>
      <ns0:c r="E463" s="226"/>
      <ns0:c r="F463" s="226"/>
      <ns0:c r="G463" s="83" t="str">
        <ns0:f>IF(COUNTA(A463:F463)=0,"",IF(NOT(ISNUMBER(Overview!$B$4)),"Set week on Overview",IF(OR(NOT(ISNUMBER(A463)),B463="",C463="",NOT(ISNUMBER(D463)),N(D463)&lt;0),"Complete expense",IF(OR(A463&lt;Overview!$B$4,A463&gt;=Overview!$B$4+7),"Outside selected week","Ready"))))</ns0:f>
      </ns0:c>
    </ns0:row>
    <ns0:row r="464" ht="15.75" customHeight="1">
      <ns0:c r="A464" s="228"/>
      <ns0:c r="B464" s="226"/>
      <ns0:c r="C464" s="226"/>
      <ns0:c r="D464" s="227"/>
      <ns0:c r="E464" s="226"/>
      <ns0:c r="F464" s="226"/>
      <ns0:c r="G464" s="83" t="str">
        <ns0:f>IF(COUNTA(A464:F464)=0,"",IF(NOT(ISNUMBER(Overview!$B$4)),"Set week on Overview",IF(OR(NOT(ISNUMBER(A464)),B464="",C464="",NOT(ISNUMBER(D464)),N(D464)&lt;0),"Complete expense",IF(OR(A464&lt;Overview!$B$4,A464&gt;=Overview!$B$4+7),"Outside selected week","Ready"))))</ns0:f>
      </ns0:c>
    </ns0:row>
    <ns0:row r="465" ht="15.75" customHeight="1">
      <ns0:c r="A465" s="228"/>
      <ns0:c r="B465" s="226"/>
      <ns0:c r="C465" s="226"/>
      <ns0:c r="D465" s="227"/>
      <ns0:c r="E465" s="226"/>
      <ns0:c r="F465" s="226"/>
      <ns0:c r="G465" s="83" t="str">
        <ns0:f>IF(COUNTA(A465:F465)=0,"",IF(NOT(ISNUMBER(Overview!$B$4)),"Set week on Overview",IF(OR(NOT(ISNUMBER(A465)),B465="",C465="",NOT(ISNUMBER(D465)),N(D465)&lt;0),"Complete expense",IF(OR(A465&lt;Overview!$B$4,A465&gt;=Overview!$B$4+7),"Outside selected week","Ready"))))</ns0:f>
      </ns0:c>
    </ns0:row>
    <ns0:row r="466" ht="15.75" customHeight="1">
      <ns0:c r="A466" s="228"/>
      <ns0:c r="B466" s="226"/>
      <ns0:c r="C466" s="226"/>
      <ns0:c r="D466" s="227"/>
      <ns0:c r="E466" s="226"/>
      <ns0:c r="F466" s="226"/>
      <ns0:c r="G466" s="83" t="str">
        <ns0:f>IF(COUNTA(A466:F466)=0,"",IF(NOT(ISNUMBER(Overview!$B$4)),"Set week on Overview",IF(OR(NOT(ISNUMBER(A466)),B466="",C466="",NOT(ISNUMBER(D466)),N(D466)&lt;0),"Complete expense",IF(OR(A466&lt;Overview!$B$4,A466&gt;=Overview!$B$4+7),"Outside selected week","Ready"))))</ns0:f>
      </ns0:c>
    </ns0:row>
    <ns0:row r="467" ht="15.75" customHeight="1">
      <ns0:c r="A467" s="228"/>
      <ns0:c r="B467" s="226"/>
      <ns0:c r="C467" s="226"/>
      <ns0:c r="D467" s="227"/>
      <ns0:c r="E467" s="226"/>
      <ns0:c r="F467" s="226"/>
      <ns0:c r="G467" s="83" t="str">
        <ns0:f>IF(COUNTA(A467:F467)=0,"",IF(NOT(ISNUMBER(Overview!$B$4)),"Set week on Overview",IF(OR(NOT(ISNUMBER(A467)),B467="",C467="",NOT(ISNUMBER(D467)),N(D467)&lt;0),"Complete expense",IF(OR(A467&lt;Overview!$B$4,A467&gt;=Overview!$B$4+7),"Outside selected week","Ready"))))</ns0:f>
      </ns0:c>
    </ns0:row>
    <ns0:row r="468" ht="15.75" customHeight="1">
      <ns0:c r="A468" s="228"/>
      <ns0:c r="B468" s="226"/>
      <ns0:c r="C468" s="226"/>
      <ns0:c r="D468" s="227"/>
      <ns0:c r="E468" s="226"/>
      <ns0:c r="F468" s="226"/>
      <ns0:c r="G468" s="83" t="str">
        <ns0:f>IF(COUNTA(A468:F468)=0,"",IF(NOT(ISNUMBER(Overview!$B$4)),"Set week on Overview",IF(OR(NOT(ISNUMBER(A468)),B468="",C468="",NOT(ISNUMBER(D468)),N(D468)&lt;0),"Complete expense",IF(OR(A468&lt;Overview!$B$4,A468&gt;=Overview!$B$4+7),"Outside selected week","Ready"))))</ns0:f>
      </ns0:c>
    </ns0:row>
    <ns0:row r="469" ht="15.75" customHeight="1">
      <ns0:c r="A469" s="228"/>
      <ns0:c r="B469" s="226"/>
      <ns0:c r="C469" s="226"/>
      <ns0:c r="D469" s="227"/>
      <ns0:c r="E469" s="226"/>
      <ns0:c r="F469" s="226"/>
      <ns0:c r="G469" s="83" t="str">
        <ns0:f>IF(COUNTA(A469:F469)=0,"",IF(NOT(ISNUMBER(Overview!$B$4)),"Set week on Overview",IF(OR(NOT(ISNUMBER(A469)),B469="",C469="",NOT(ISNUMBER(D469)),N(D469)&lt;0),"Complete expense",IF(OR(A469&lt;Overview!$B$4,A469&gt;=Overview!$B$4+7),"Outside selected week","Ready"))))</ns0:f>
      </ns0:c>
    </ns0:row>
    <ns0:row r="470" ht="15.75" customHeight="1">
      <ns0:c r="A470" s="228"/>
      <ns0:c r="B470" s="226"/>
      <ns0:c r="C470" s="226"/>
      <ns0:c r="D470" s="227"/>
      <ns0:c r="E470" s="226"/>
      <ns0:c r="F470" s="226"/>
      <ns0:c r="G470" s="83" t="str">
        <ns0:f>IF(COUNTA(A470:F470)=0,"",IF(NOT(ISNUMBER(Overview!$B$4)),"Set week on Overview",IF(OR(NOT(ISNUMBER(A470)),B470="",C470="",NOT(ISNUMBER(D470)),N(D470)&lt;0),"Complete expense",IF(OR(A470&lt;Overview!$B$4,A470&gt;=Overview!$B$4+7),"Outside selected week","Ready"))))</ns0:f>
      </ns0:c>
    </ns0:row>
    <ns0:row r="471" ht="15.75" customHeight="1">
      <ns0:c r="A471" s="228"/>
      <ns0:c r="B471" s="226"/>
      <ns0:c r="C471" s="226"/>
      <ns0:c r="D471" s="227"/>
      <ns0:c r="E471" s="226"/>
      <ns0:c r="F471" s="226"/>
      <ns0:c r="G471" s="83" t="str">
        <ns0:f>IF(COUNTA(A471:F471)=0,"",IF(NOT(ISNUMBER(Overview!$B$4)),"Set week on Overview",IF(OR(NOT(ISNUMBER(A471)),B471="",C471="",NOT(ISNUMBER(D471)),N(D471)&lt;0),"Complete expense",IF(OR(A471&lt;Overview!$B$4,A471&gt;=Overview!$B$4+7),"Outside selected week","Ready"))))</ns0:f>
      </ns0:c>
    </ns0:row>
    <ns0:row r="472" ht="15.75" customHeight="1">
      <ns0:c r="A472" s="228"/>
      <ns0:c r="B472" s="226"/>
      <ns0:c r="C472" s="226"/>
      <ns0:c r="D472" s="227"/>
      <ns0:c r="E472" s="226"/>
      <ns0:c r="F472" s="226"/>
      <ns0:c r="G472" s="83" t="str">
        <ns0:f>IF(COUNTA(A472:F472)=0,"",IF(NOT(ISNUMBER(Overview!$B$4)),"Set week on Overview",IF(OR(NOT(ISNUMBER(A472)),B472="",C472="",NOT(ISNUMBER(D472)),N(D472)&lt;0),"Complete expense",IF(OR(A472&lt;Overview!$B$4,A472&gt;=Overview!$B$4+7),"Outside selected week","Ready"))))</ns0:f>
      </ns0:c>
    </ns0:row>
    <ns0:row r="473" ht="15.75" customHeight="1">
      <ns0:c r="A473" s="228"/>
      <ns0:c r="B473" s="226"/>
      <ns0:c r="C473" s="226"/>
      <ns0:c r="D473" s="227"/>
      <ns0:c r="E473" s="226"/>
      <ns0:c r="F473" s="226"/>
      <ns0:c r="G473" s="83" t="str">
        <ns0:f>IF(COUNTA(A473:F473)=0,"",IF(NOT(ISNUMBER(Overview!$B$4)),"Set week on Overview",IF(OR(NOT(ISNUMBER(A473)),B473="",C473="",NOT(ISNUMBER(D473)),N(D473)&lt;0),"Complete expense",IF(OR(A473&lt;Overview!$B$4,A473&gt;=Overview!$B$4+7),"Outside selected week","Ready"))))</ns0:f>
      </ns0:c>
    </ns0:row>
    <ns0:row r="474" ht="15.75" customHeight="1">
      <ns0:c r="A474" s="228"/>
      <ns0:c r="B474" s="226"/>
      <ns0:c r="C474" s="226"/>
      <ns0:c r="D474" s="227"/>
      <ns0:c r="E474" s="226"/>
      <ns0:c r="F474" s="226"/>
      <ns0:c r="G474" s="83" t="str">
        <ns0:f>IF(COUNTA(A474:F474)=0,"",IF(NOT(ISNUMBER(Overview!$B$4)),"Set week on Overview",IF(OR(NOT(ISNUMBER(A474)),B474="",C474="",NOT(ISNUMBER(D474)),N(D474)&lt;0),"Complete expense",IF(OR(A474&lt;Overview!$B$4,A474&gt;=Overview!$B$4+7),"Outside selected week","Ready"))))</ns0:f>
      </ns0:c>
    </ns0:row>
    <ns0:row r="475" ht="15.75" customHeight="1">
      <ns0:c r="A475" s="228"/>
      <ns0:c r="B475" s="226"/>
      <ns0:c r="C475" s="226"/>
      <ns0:c r="D475" s="227"/>
      <ns0:c r="E475" s="226"/>
      <ns0:c r="F475" s="226"/>
      <ns0:c r="G475" s="83" t="str">
        <ns0:f>IF(COUNTA(A475:F475)=0,"",IF(NOT(ISNUMBER(Overview!$B$4)),"Set week on Overview",IF(OR(NOT(ISNUMBER(A475)),B475="",C475="",NOT(ISNUMBER(D475)),N(D475)&lt;0),"Complete expense",IF(OR(A475&lt;Overview!$B$4,A475&gt;=Overview!$B$4+7),"Outside selected week","Ready"))))</ns0:f>
      </ns0:c>
    </ns0:row>
    <ns0:row r="476" ht="15.75" customHeight="1">
      <ns0:c r="A476" s="228"/>
      <ns0:c r="B476" s="226"/>
      <ns0:c r="C476" s="226"/>
      <ns0:c r="D476" s="227"/>
      <ns0:c r="E476" s="226"/>
      <ns0:c r="F476" s="226"/>
      <ns0:c r="G476" s="83" t="str">
        <ns0:f>IF(COUNTA(A476:F476)=0,"",IF(NOT(ISNUMBER(Overview!$B$4)),"Set week on Overview",IF(OR(NOT(ISNUMBER(A476)),B476="",C476="",NOT(ISNUMBER(D476)),N(D476)&lt;0),"Complete expense",IF(OR(A476&lt;Overview!$B$4,A476&gt;=Overview!$B$4+7),"Outside selected week","Ready"))))</ns0:f>
      </ns0:c>
    </ns0:row>
    <ns0:row r="477" ht="15.75" customHeight="1">
      <ns0:c r="A477" s="228"/>
      <ns0:c r="B477" s="226"/>
      <ns0:c r="C477" s="226"/>
      <ns0:c r="D477" s="227"/>
      <ns0:c r="E477" s="226"/>
      <ns0:c r="F477" s="226"/>
      <ns0:c r="G477" s="83" t="str">
        <ns0:f>IF(COUNTA(A477:F477)=0,"",IF(NOT(ISNUMBER(Overview!$B$4)),"Set week on Overview",IF(OR(NOT(ISNUMBER(A477)),B477="",C477="",NOT(ISNUMBER(D477)),N(D477)&lt;0),"Complete expense",IF(OR(A477&lt;Overview!$B$4,A477&gt;=Overview!$B$4+7),"Outside selected week","Ready"))))</ns0:f>
      </ns0:c>
    </ns0:row>
    <ns0:row r="478" ht="15.75" customHeight="1">
      <ns0:c r="A478" s="228"/>
      <ns0:c r="B478" s="226"/>
      <ns0:c r="C478" s="226"/>
      <ns0:c r="D478" s="227"/>
      <ns0:c r="E478" s="226"/>
      <ns0:c r="F478" s="226"/>
      <ns0:c r="G478" s="83" t="str">
        <ns0:f>IF(COUNTA(A478:F478)=0,"",IF(NOT(ISNUMBER(Overview!$B$4)),"Set week on Overview",IF(OR(NOT(ISNUMBER(A478)),B478="",C478="",NOT(ISNUMBER(D478)),N(D478)&lt;0),"Complete expense",IF(OR(A478&lt;Overview!$B$4,A478&gt;=Overview!$B$4+7),"Outside selected week","Ready"))))</ns0:f>
      </ns0:c>
    </ns0:row>
    <ns0:row r="479" ht="15.75" customHeight="1">
      <ns0:c r="A479" s="228"/>
      <ns0:c r="B479" s="226"/>
      <ns0:c r="C479" s="226"/>
      <ns0:c r="D479" s="227"/>
      <ns0:c r="E479" s="226"/>
      <ns0:c r="F479" s="226"/>
      <ns0:c r="G479" s="83" t="str">
        <ns0:f>IF(COUNTA(A479:F479)=0,"",IF(NOT(ISNUMBER(Overview!$B$4)),"Set week on Overview",IF(OR(NOT(ISNUMBER(A479)),B479="",C479="",NOT(ISNUMBER(D479)),N(D479)&lt;0),"Complete expense",IF(OR(A479&lt;Overview!$B$4,A479&gt;=Overview!$B$4+7),"Outside selected week","Ready"))))</ns0:f>
      </ns0:c>
    </ns0:row>
    <ns0:row r="480" ht="15.75" customHeight="1">
      <ns0:c r="A480" s="228"/>
      <ns0:c r="B480" s="226"/>
      <ns0:c r="C480" s="226"/>
      <ns0:c r="D480" s="227"/>
      <ns0:c r="E480" s="226"/>
      <ns0:c r="F480" s="226"/>
      <ns0:c r="G480" s="83" t="str">
        <ns0:f>IF(COUNTA(A480:F480)=0,"",IF(NOT(ISNUMBER(Overview!$B$4)),"Set week on Overview",IF(OR(NOT(ISNUMBER(A480)),B480="",C480="",NOT(ISNUMBER(D480)),N(D480)&lt;0),"Complete expense",IF(OR(A480&lt;Overview!$B$4,A480&gt;=Overview!$B$4+7),"Outside selected week","Ready"))))</ns0:f>
      </ns0:c>
    </ns0:row>
    <ns0:row r="481" ht="15.75" customHeight="1">
      <ns0:c r="A481" s="228"/>
      <ns0:c r="B481" s="226"/>
      <ns0:c r="C481" s="226"/>
      <ns0:c r="D481" s="227"/>
      <ns0:c r="E481" s="226"/>
      <ns0:c r="F481" s="226"/>
      <ns0:c r="G481" s="83" t="str">
        <ns0:f>IF(COUNTA(A481:F481)=0,"",IF(NOT(ISNUMBER(Overview!$B$4)),"Set week on Overview",IF(OR(NOT(ISNUMBER(A481)),B481="",C481="",NOT(ISNUMBER(D481)),N(D481)&lt;0),"Complete expense",IF(OR(A481&lt;Overview!$B$4,A481&gt;=Overview!$B$4+7),"Outside selected week","Ready"))))</ns0:f>
      </ns0:c>
    </ns0:row>
    <ns0:row r="482" ht="15.75" customHeight="1">
      <ns0:c r="A482" s="228"/>
      <ns0:c r="B482" s="226"/>
      <ns0:c r="C482" s="226"/>
      <ns0:c r="D482" s="227"/>
      <ns0:c r="E482" s="226"/>
      <ns0:c r="F482" s="226"/>
      <ns0:c r="G482" s="83" t="str">
        <ns0:f>IF(COUNTA(A482:F482)=0,"",IF(NOT(ISNUMBER(Overview!$B$4)),"Set week on Overview",IF(OR(NOT(ISNUMBER(A482)),B482="",C482="",NOT(ISNUMBER(D482)),N(D482)&lt;0),"Complete expense",IF(OR(A482&lt;Overview!$B$4,A482&gt;=Overview!$B$4+7),"Outside selected week","Ready"))))</ns0:f>
      </ns0:c>
    </ns0:row>
    <ns0:row r="483" ht="15.75" customHeight="1">
      <ns0:c r="A483" s="228"/>
      <ns0:c r="B483" s="226"/>
      <ns0:c r="C483" s="226"/>
      <ns0:c r="D483" s="227"/>
      <ns0:c r="E483" s="226"/>
      <ns0:c r="F483" s="226"/>
      <ns0:c r="G483" s="83" t="str">
        <ns0:f>IF(COUNTA(A483:F483)=0,"",IF(NOT(ISNUMBER(Overview!$B$4)),"Set week on Overview",IF(OR(NOT(ISNUMBER(A483)),B483="",C483="",NOT(ISNUMBER(D483)),N(D483)&lt;0),"Complete expense",IF(OR(A483&lt;Overview!$B$4,A483&gt;=Overview!$B$4+7),"Outside selected week","Ready"))))</ns0:f>
      </ns0:c>
    </ns0:row>
    <ns0:row r="484" ht="15.75" customHeight="1">
      <ns0:c r="A484" s="228"/>
      <ns0:c r="B484" s="226"/>
      <ns0:c r="C484" s="226"/>
      <ns0:c r="D484" s="227"/>
      <ns0:c r="E484" s="226"/>
      <ns0:c r="F484" s="226"/>
      <ns0:c r="G484" s="83" t="str">
        <ns0:f>IF(COUNTA(A484:F484)=0,"",IF(NOT(ISNUMBER(Overview!$B$4)),"Set week on Overview",IF(OR(NOT(ISNUMBER(A484)),B484="",C484="",NOT(ISNUMBER(D484)),N(D484)&lt;0),"Complete expense",IF(OR(A484&lt;Overview!$B$4,A484&gt;=Overview!$B$4+7),"Outside selected week","Ready"))))</ns0:f>
      </ns0:c>
    </ns0:row>
    <ns0:row r="485" ht="15.75" customHeight="1">
      <ns0:c r="A485" s="228"/>
      <ns0:c r="B485" s="226"/>
      <ns0:c r="C485" s="226"/>
      <ns0:c r="D485" s="227"/>
      <ns0:c r="E485" s="226"/>
      <ns0:c r="F485" s="226"/>
      <ns0:c r="G485" s="83" t="str">
        <ns0:f>IF(COUNTA(A485:F485)=0,"",IF(NOT(ISNUMBER(Overview!$B$4)),"Set week on Overview",IF(OR(NOT(ISNUMBER(A485)),B485="",C485="",NOT(ISNUMBER(D485)),N(D485)&lt;0),"Complete expense",IF(OR(A485&lt;Overview!$B$4,A485&gt;=Overview!$B$4+7),"Outside selected week","Ready"))))</ns0:f>
      </ns0:c>
    </ns0:row>
    <ns0:row r="486" ht="15.75" customHeight="1">
      <ns0:c r="A486" s="228"/>
      <ns0:c r="B486" s="226"/>
      <ns0:c r="C486" s="226"/>
      <ns0:c r="D486" s="227"/>
      <ns0:c r="E486" s="226"/>
      <ns0:c r="F486" s="226"/>
      <ns0:c r="G486" s="83" t="str">
        <ns0:f>IF(COUNTA(A486:F486)=0,"",IF(NOT(ISNUMBER(Overview!$B$4)),"Set week on Overview",IF(OR(NOT(ISNUMBER(A486)),B486="",C486="",NOT(ISNUMBER(D486)),N(D486)&lt;0),"Complete expense",IF(OR(A486&lt;Overview!$B$4,A486&gt;=Overview!$B$4+7),"Outside selected week","Ready"))))</ns0:f>
      </ns0:c>
    </ns0:row>
    <ns0:row r="487" ht="15.75" customHeight="1">
      <ns0:c r="A487" s="228"/>
      <ns0:c r="B487" s="226"/>
      <ns0:c r="C487" s="226"/>
      <ns0:c r="D487" s="227"/>
      <ns0:c r="E487" s="226"/>
      <ns0:c r="F487" s="226"/>
      <ns0:c r="G487" s="83" t="str">
        <ns0:f>IF(COUNTA(A487:F487)=0,"",IF(NOT(ISNUMBER(Overview!$B$4)),"Set week on Overview",IF(OR(NOT(ISNUMBER(A487)),B487="",C487="",NOT(ISNUMBER(D487)),N(D487)&lt;0),"Complete expense",IF(OR(A487&lt;Overview!$B$4,A487&gt;=Overview!$B$4+7),"Outside selected week","Ready"))))</ns0:f>
      </ns0:c>
    </ns0:row>
    <ns0:row r="488" ht="15.75" customHeight="1">
      <ns0:c r="A488" s="228"/>
      <ns0:c r="B488" s="226"/>
      <ns0:c r="C488" s="226"/>
      <ns0:c r="D488" s="227"/>
      <ns0:c r="E488" s="226"/>
      <ns0:c r="F488" s="226"/>
      <ns0:c r="G488" s="83" t="str">
        <ns0:f>IF(COUNTA(A488:F488)=0,"",IF(NOT(ISNUMBER(Overview!$B$4)),"Set week on Overview",IF(OR(NOT(ISNUMBER(A488)),B488="",C488="",NOT(ISNUMBER(D488)),N(D488)&lt;0),"Complete expense",IF(OR(A488&lt;Overview!$B$4,A488&gt;=Overview!$B$4+7),"Outside selected week","Ready"))))</ns0:f>
      </ns0:c>
    </ns0:row>
    <ns0:row r="489" ht="15.75" customHeight="1">
      <ns0:c r="A489" s="228"/>
      <ns0:c r="B489" s="226"/>
      <ns0:c r="C489" s="226"/>
      <ns0:c r="D489" s="227"/>
      <ns0:c r="E489" s="226"/>
      <ns0:c r="F489" s="226"/>
      <ns0:c r="G489" s="83" t="str">
        <ns0:f>IF(COUNTA(A489:F489)=0,"",IF(NOT(ISNUMBER(Overview!$B$4)),"Set week on Overview",IF(OR(NOT(ISNUMBER(A489)),B489="",C489="",NOT(ISNUMBER(D489)),N(D489)&lt;0),"Complete expense",IF(OR(A489&lt;Overview!$B$4,A489&gt;=Overview!$B$4+7),"Outside selected week","Ready"))))</ns0:f>
      </ns0:c>
    </ns0:row>
    <ns0:row r="490" ht="15.75" customHeight="1">
      <ns0:c r="A490" s="228"/>
      <ns0:c r="B490" s="226"/>
      <ns0:c r="C490" s="226"/>
      <ns0:c r="D490" s="227"/>
      <ns0:c r="E490" s="226"/>
      <ns0:c r="F490" s="226"/>
      <ns0:c r="G490" s="83" t="str">
        <ns0:f>IF(COUNTA(A490:F490)=0,"",IF(NOT(ISNUMBER(Overview!$B$4)),"Set week on Overview",IF(OR(NOT(ISNUMBER(A490)),B490="",C490="",NOT(ISNUMBER(D490)),N(D490)&lt;0),"Complete expense",IF(OR(A490&lt;Overview!$B$4,A490&gt;=Overview!$B$4+7),"Outside selected week","Ready"))))</ns0:f>
      </ns0:c>
    </ns0:row>
    <ns0:row r="491" ht="15.75" customHeight="1">
      <ns0:c r="A491" s="228"/>
      <ns0:c r="B491" s="226"/>
      <ns0:c r="C491" s="226"/>
      <ns0:c r="D491" s="227"/>
      <ns0:c r="E491" s="226"/>
      <ns0:c r="F491" s="226"/>
      <ns0:c r="G491" s="83" t="str">
        <ns0:f>IF(COUNTA(A491:F491)=0,"",IF(NOT(ISNUMBER(Overview!$B$4)),"Set week on Overview",IF(OR(NOT(ISNUMBER(A491)),B491="",C491="",NOT(ISNUMBER(D491)),N(D491)&lt;0),"Complete expense",IF(OR(A491&lt;Overview!$B$4,A491&gt;=Overview!$B$4+7),"Outside selected week","Ready"))))</ns0:f>
      </ns0:c>
    </ns0:row>
    <ns0:row r="492" ht="15.75" customHeight="1">
      <ns0:c r="A492" s="228"/>
      <ns0:c r="B492" s="226"/>
      <ns0:c r="C492" s="226"/>
      <ns0:c r="D492" s="227"/>
      <ns0:c r="E492" s="226"/>
      <ns0:c r="F492" s="226"/>
      <ns0:c r="G492" s="83" t="str">
        <ns0:f>IF(COUNTA(A492:F492)=0,"",IF(NOT(ISNUMBER(Overview!$B$4)),"Set week on Overview",IF(OR(NOT(ISNUMBER(A492)),B492="",C492="",NOT(ISNUMBER(D492)),N(D492)&lt;0),"Complete expense",IF(OR(A492&lt;Overview!$B$4,A492&gt;=Overview!$B$4+7),"Outside selected week","Ready"))))</ns0:f>
      </ns0:c>
    </ns0:row>
    <ns0:row r="493" ht="15.75" customHeight="1">
      <ns0:c r="A493" s="228"/>
      <ns0:c r="B493" s="226"/>
      <ns0:c r="C493" s="226"/>
      <ns0:c r="D493" s="227"/>
      <ns0:c r="E493" s="226"/>
      <ns0:c r="F493" s="226"/>
      <ns0:c r="G493" s="83" t="str">
        <ns0:f>IF(COUNTA(A493:F493)=0,"",IF(NOT(ISNUMBER(Overview!$B$4)),"Set week on Overview",IF(OR(NOT(ISNUMBER(A493)),B493="",C493="",NOT(ISNUMBER(D493)),N(D493)&lt;0),"Complete expense",IF(OR(A493&lt;Overview!$B$4,A493&gt;=Overview!$B$4+7),"Outside selected week","Ready"))))</ns0:f>
      </ns0:c>
    </ns0:row>
    <ns0:row r="494" ht="15.75" customHeight="1">
      <ns0:c r="A494" s="228"/>
      <ns0:c r="B494" s="226"/>
      <ns0:c r="C494" s="226"/>
      <ns0:c r="D494" s="227"/>
      <ns0:c r="E494" s="226"/>
      <ns0:c r="F494" s="226"/>
      <ns0:c r="G494" s="83" t="str">
        <ns0:f>IF(COUNTA(A494:F494)=0,"",IF(NOT(ISNUMBER(Overview!$B$4)),"Set week on Overview",IF(OR(NOT(ISNUMBER(A494)),B494="",C494="",NOT(ISNUMBER(D494)),N(D494)&lt;0),"Complete expense",IF(OR(A494&lt;Overview!$B$4,A494&gt;=Overview!$B$4+7),"Outside selected week","Ready"))))</ns0:f>
      </ns0:c>
    </ns0:row>
    <ns0:row r="495" ht="15.75" customHeight="1">
      <ns0:c r="A495" s="228"/>
      <ns0:c r="B495" s="226"/>
      <ns0:c r="C495" s="226"/>
      <ns0:c r="D495" s="227"/>
      <ns0:c r="E495" s="226"/>
      <ns0:c r="F495" s="226"/>
      <ns0:c r="G495" s="83" t="str">
        <ns0:f>IF(COUNTA(A495:F495)=0,"",IF(NOT(ISNUMBER(Overview!$B$4)),"Set week on Overview",IF(OR(NOT(ISNUMBER(A495)),B495="",C495="",NOT(ISNUMBER(D495)),N(D495)&lt;0),"Complete expense",IF(OR(A495&lt;Overview!$B$4,A495&gt;=Overview!$B$4+7),"Outside selected week","Ready"))))</ns0:f>
      </ns0:c>
    </ns0:row>
    <ns0:row r="496" ht="15.75" customHeight="1">
      <ns0:c r="A496" s="228"/>
      <ns0:c r="B496" s="226"/>
      <ns0:c r="C496" s="226"/>
      <ns0:c r="D496" s="227"/>
      <ns0:c r="E496" s="226"/>
      <ns0:c r="F496" s="226"/>
      <ns0:c r="G496" s="83" t="str">
        <ns0:f>IF(COUNTA(A496:F496)=0,"",IF(NOT(ISNUMBER(Overview!$B$4)),"Set week on Overview",IF(OR(NOT(ISNUMBER(A496)),B496="",C496="",NOT(ISNUMBER(D496)),N(D496)&lt;0),"Complete expense",IF(OR(A496&lt;Overview!$B$4,A496&gt;=Overview!$B$4+7),"Outside selected week","Ready"))))</ns0:f>
      </ns0:c>
    </ns0:row>
    <ns0:row r="497" ht="15.75" customHeight="1">
      <ns0:c r="A497" s="228"/>
      <ns0:c r="B497" s="226"/>
      <ns0:c r="C497" s="226"/>
      <ns0:c r="D497" s="227"/>
      <ns0:c r="E497" s="226"/>
      <ns0:c r="F497" s="226"/>
      <ns0:c r="G497" s="83" t="str">
        <ns0:f>IF(COUNTA(A497:F497)=0,"",IF(NOT(ISNUMBER(Overview!$B$4)),"Set week on Overview",IF(OR(NOT(ISNUMBER(A497)),B497="",C497="",NOT(ISNUMBER(D497)),N(D497)&lt;0),"Complete expense",IF(OR(A497&lt;Overview!$B$4,A497&gt;=Overview!$B$4+7),"Outside selected week","Ready"))))</ns0:f>
      </ns0:c>
    </ns0:row>
    <ns0:row r="498" ht="15.75" customHeight="1">
      <ns0:c r="A498" s="228"/>
      <ns0:c r="B498" s="226"/>
      <ns0:c r="C498" s="226"/>
      <ns0:c r="D498" s="227"/>
      <ns0:c r="E498" s="226"/>
      <ns0:c r="F498" s="226"/>
      <ns0:c r="G498" s="83" t="str">
        <ns0:f>IF(COUNTA(A498:F498)=0,"",IF(NOT(ISNUMBER(Overview!$B$4)),"Set week on Overview",IF(OR(NOT(ISNUMBER(A498)),B498="",C498="",NOT(ISNUMBER(D498)),N(D498)&lt;0),"Complete expense",IF(OR(A498&lt;Overview!$B$4,A498&gt;=Overview!$B$4+7),"Outside selected week","Ready"))))</ns0:f>
      </ns0:c>
    </ns0:row>
    <ns0:row r="499" ht="15.75" customHeight="1">
      <ns0:c r="A499" s="228"/>
      <ns0:c r="B499" s="226"/>
      <ns0:c r="C499" s="226"/>
      <ns0:c r="D499" s="227"/>
      <ns0:c r="E499" s="226"/>
      <ns0:c r="F499" s="226"/>
      <ns0:c r="G499" s="83" t="str">
        <ns0:f>IF(COUNTA(A499:F499)=0,"",IF(NOT(ISNUMBER(Overview!$B$4)),"Set week on Overview",IF(OR(NOT(ISNUMBER(A499)),B499="",C499="",NOT(ISNUMBER(D499)),N(D499)&lt;0),"Complete expense",IF(OR(A499&lt;Overview!$B$4,A499&gt;=Overview!$B$4+7),"Outside selected week","Ready"))))</ns0:f>
      </ns0:c>
    </ns0:row>
    <ns0:row r="500" ht="15.75" customHeight="1">
      <ns0:c r="A500" s="228"/>
      <ns0:c r="B500" s="226"/>
      <ns0:c r="C500" s="226"/>
      <ns0:c r="D500" s="227"/>
      <ns0:c r="E500" s="226"/>
      <ns0:c r="F500" s="226"/>
      <ns0:c r="G500" s="83" t="str">
        <ns0:f>IF(COUNTA(A500:F500)=0,"",IF(NOT(ISNUMBER(Overview!$B$4)),"Set week on Overview",IF(OR(NOT(ISNUMBER(A500)),B500="",C500="",NOT(ISNUMBER(D500)),N(D500)&lt;0),"Complete expense",IF(OR(A500&lt;Overview!$B$4,A500&gt;=Overview!$B$4+7),"Outside selected week","Ready"))))</ns0:f>
      </ns0:c>
    </ns0:row>
    <ns0:row r="501" ht="15.75" customHeight="1">
      <ns0:c r="A501" s="228"/>
      <ns0:c r="B501" s="226"/>
      <ns0:c r="C501" s="226"/>
      <ns0:c r="D501" s="227"/>
      <ns0:c r="E501" s="226"/>
      <ns0:c r="F501" s="226"/>
      <ns0:c r="G501" s="83" t="str">
        <ns0:f>IF(COUNTA(A501:F501)=0,"",IF(NOT(ISNUMBER(Overview!$B$4)),"Set week on Overview",IF(OR(NOT(ISNUMBER(A501)),B501="",C501="",NOT(ISNUMBER(D501)),N(D501)&lt;0),"Complete expense",IF(OR(A501&lt;Overview!$B$4,A501&gt;=Overview!$B$4+7),"Outside selected week","Ready"))))</ns0:f>
      </ns0:c>
    </ns0:row>
    <ns0:row r="502" ht="15.75" customHeight="1">
      <ns0:c r="A502" s="228"/>
      <ns0:c r="B502" s="226"/>
      <ns0:c r="C502" s="226"/>
      <ns0:c r="D502" s="227"/>
      <ns0:c r="E502" s="226"/>
      <ns0:c r="F502" s="226"/>
      <ns0:c r="G502" s="83" t="str">
        <ns0:f>IF(COUNTA(A502:F502)=0,"",IF(NOT(ISNUMBER(Overview!$B$4)),"Set week on Overview",IF(OR(NOT(ISNUMBER(A502)),B502="",C502="",NOT(ISNUMBER(D502)),N(D502)&lt;0),"Complete expense",IF(OR(A502&lt;Overview!$B$4,A502&gt;=Overview!$B$4+7),"Outside selected week","Ready"))))</ns0:f>
      </ns0:c>
    </ns0:row>
    <ns0:row r="503" ht="15.75" customHeight="1">
      <ns0:c r="A503" s="228"/>
      <ns0:c r="B503" s="226"/>
      <ns0:c r="C503" s="226"/>
      <ns0:c r="D503" s="227"/>
      <ns0:c r="E503" s="226"/>
      <ns0:c r="F503" s="226"/>
      <ns0:c r="G503" s="83" t="str">
        <ns0:f>IF(COUNTA(A503:F503)=0,"",IF(NOT(ISNUMBER(Overview!$B$4)),"Set week on Overview",IF(OR(NOT(ISNUMBER(A503)),B503="",C503="",NOT(ISNUMBER(D503)),N(D503)&lt;0),"Complete expense",IF(OR(A503&lt;Overview!$B$4,A503&gt;=Overview!$B$4+7),"Outside selected week","Ready"))))</ns0:f>
      </ns0:c>
    </ns0:row>
    <ns0:row r="504" ht="15.75" customHeight="1"/>
    <ns0:row r="505" ht="15.75" customHeight="1"/>
    <ns0:row r="506" ht="15.75" customHeight="1"/>
    <ns0:row r="507" ht="15.75" customHeight="1"/>
    <ns0:row r="508" ht="15.75" customHeight="1"/>
    <ns0:row r="509" ht="15.75" customHeight="1"/>
    <ns0:row r="510" ht="15.75" customHeight="1"/>
    <ns0:row r="511" ht="15.75" customHeight="1"/>
    <ns0:row r="512" ht="15.75" customHeight="1"/>
    <ns0:row r="513" ht="15.75" customHeight="1"/>
    <ns0:row r="514" ht="15.75" customHeight="1"/>
    <ns0:row r="515" ht="15.75" customHeight="1"/>
    <ns0:row r="516" ht="15.75" customHeight="1"/>
    <ns0:row r="517" ht="15.75" customHeight="1"/>
    <ns0:row r="518" ht="15.75" customHeight="1"/>
    <ns0:row r="519" ht="15.75" customHeight="1"/>
    <ns0:row r="520" ht="15.75" customHeight="1"/>
    <ns0:row r="521" ht="15.75" customHeight="1"/>
    <ns0:row r="522" ht="15.75" customHeight="1"/>
    <ns0:row r="523" ht="15.75" customHeight="1"/>
    <ns0:row r="524" ht="15.75" customHeight="1"/>
    <ns0:row r="525" ht="15.75" customHeight="1"/>
    <ns0:row r="526" ht="15.75" customHeight="1"/>
    <ns0:row r="527" ht="15.75" customHeight="1"/>
    <ns0:row r="528" ht="15.75" customHeight="1"/>
    <ns0:row r="529" ht="15.75" customHeight="1"/>
    <ns0:row r="530" ht="15.75" customHeight="1"/>
    <ns0:row r="531" ht="15.75" customHeight="1"/>
    <ns0:row r="532" ht="15.75" customHeight="1"/>
    <ns0:row r="533" ht="15.75" customHeight="1"/>
    <ns0:row r="534" ht="15.75" customHeight="1"/>
    <ns0:row r="535" ht="15.75" customHeight="1"/>
    <ns0:row r="536" ht="15.75" customHeight="1"/>
    <ns0:row r="537" ht="15.75" customHeight="1"/>
    <ns0:row r="538" ht="15.75" customHeight="1"/>
    <ns0:row r="539" ht="15.75" customHeight="1"/>
    <ns0:row r="540" ht="15.75" customHeight="1"/>
    <ns0:row r="541" ht="15.75" customHeight="1"/>
    <ns0:row r="542" ht="15.75" customHeight="1"/>
    <ns0:row r="543" ht="15.75" customHeight="1"/>
    <ns0:row r="544" ht="15.75" customHeight="1"/>
    <ns0:row r="545" ht="15.75" customHeight="1"/>
    <ns0:row r="546" ht="15.75" customHeight="1"/>
    <ns0:row r="547" ht="15.75" customHeight="1"/>
    <ns0:row r="548" ht="15.75" customHeight="1"/>
    <ns0:row r="549" ht="15.75" customHeight="1"/>
    <ns0:row r="550" ht="15.75" customHeight="1"/>
    <ns0:row r="551" ht="15.75" customHeight="1"/>
    <ns0:row r="552" ht="15.75" customHeight="1"/>
    <ns0:row r="553" ht="15.75" customHeight="1"/>
    <ns0:row r="554" ht="15.75" customHeight="1"/>
    <ns0:row r="555" ht="15.75" customHeight="1"/>
    <ns0:row r="556" ht="15.75" customHeight="1"/>
    <ns0:row r="557" ht="15.75" customHeight="1"/>
    <ns0:row r="558" ht="15.75" customHeight="1"/>
    <ns0:row r="559" ht="15.75" customHeight="1"/>
    <ns0:row r="560" ht="15.75" customHeight="1"/>
    <ns0:row r="561" ht="15.75" customHeight="1"/>
    <ns0:row r="562" ht="15.75" customHeight="1"/>
    <ns0:row r="563" ht="15.75" customHeight="1"/>
    <ns0:row r="564" ht="15.75" customHeight="1"/>
    <ns0:row r="565" ht="15.75" customHeight="1"/>
    <ns0:row r="566" ht="15.75" customHeight="1"/>
    <ns0:row r="567" ht="15.75" customHeight="1"/>
    <ns0:row r="568" ht="15.75" customHeight="1"/>
    <ns0:row r="569" ht="15.75" customHeight="1"/>
    <ns0:row r="570" ht="15.75" customHeight="1"/>
    <ns0:row r="571" ht="15.75" customHeight="1"/>
    <ns0:row r="572" ht="15.75" customHeight="1"/>
    <ns0:row r="573" ht="15.75" customHeight="1"/>
    <ns0:row r="574" ht="15.75" customHeight="1"/>
    <ns0:row r="575" ht="15.75" customHeight="1"/>
    <ns0:row r="576" ht="15.75" customHeight="1"/>
    <ns0:row r="577" ht="15.75" customHeight="1"/>
    <ns0:row r="578" ht="15.75" customHeight="1"/>
    <ns0:row r="579" ht="15.75" customHeight="1"/>
    <ns0:row r="580" ht="15.75" customHeight="1"/>
    <ns0:row r="581" ht="15.75" customHeight="1"/>
    <ns0:row r="582" ht="15.75" customHeight="1"/>
    <ns0:row r="583" ht="15.75" customHeight="1"/>
    <ns0:row r="584" ht="15.75" customHeight="1"/>
    <ns0:row r="585" ht="15.75" customHeight="1"/>
    <ns0:row r="586" ht="15.75" customHeight="1"/>
    <ns0:row r="587" ht="15.75" customHeight="1"/>
    <ns0:row r="588" ht="15.75" customHeight="1"/>
    <ns0:row r="589" ht="15.75" customHeight="1"/>
    <ns0:row r="590" ht="15.75" customHeight="1"/>
    <ns0:row r="591" ht="15.75" customHeight="1"/>
    <ns0:row r="592" ht="15.75" customHeight="1"/>
    <ns0:row r="593" ht="15.75" customHeight="1"/>
    <ns0:row r="594" ht="15.75" customHeight="1"/>
    <ns0:row r="595" ht="15.75" customHeight="1"/>
    <ns0:row r="596" ht="15.75" customHeight="1"/>
    <ns0:row r="597" ht="15.75" customHeight="1"/>
    <ns0:row r="598" ht="15.75" customHeight="1"/>
    <ns0:row r="599" ht="15.75" customHeight="1"/>
    <ns0:row r="600" ht="15.75" customHeight="1"/>
    <ns0:row r="601" ht="15.75" customHeight="1"/>
    <ns0:row r="602" ht="15.75" customHeight="1"/>
    <ns0:row r="603" ht="15.75" customHeight="1"/>
    <ns0:row r="604" ht="15.75" customHeight="1"/>
    <ns0:row r="605" ht="15.75" customHeight="1"/>
    <ns0:row r="606" ht="15.75" customHeight="1"/>
    <ns0:row r="607" ht="15.75" customHeight="1"/>
    <ns0:row r="608" ht="15.75" customHeight="1"/>
    <ns0:row r="609" ht="15.75" customHeight="1"/>
    <ns0:row r="610" ht="15.75" customHeight="1"/>
    <ns0:row r="611" ht="15.75" customHeight="1"/>
    <ns0:row r="612" ht="15.75" customHeight="1"/>
    <ns0:row r="613" ht="15.75" customHeight="1"/>
    <ns0:row r="614" ht="15.75" customHeight="1"/>
    <ns0:row r="615" ht="15.75" customHeight="1"/>
    <ns0:row r="616" ht="15.75" customHeight="1"/>
    <ns0:row r="617" ht="15.75" customHeight="1"/>
    <ns0:row r="618" ht="15.75" customHeight="1"/>
    <ns0:row r="619" ht="15.75" customHeight="1"/>
    <ns0:row r="620" ht="15.75" customHeight="1"/>
    <ns0:row r="621" ht="15.75" customHeight="1"/>
    <ns0:row r="622" ht="15.75" customHeight="1"/>
    <ns0:row r="623" ht="15.75" customHeight="1"/>
    <ns0:row r="624" ht="15.75" customHeight="1"/>
    <ns0:row r="625" ht="15.75" customHeight="1"/>
    <ns0:row r="626" ht="15.75" customHeight="1"/>
    <ns0:row r="627" ht="15.75" customHeight="1"/>
    <ns0:row r="628" ht="15.75" customHeight="1"/>
    <ns0:row r="629" ht="15.75" customHeight="1"/>
    <ns0:row r="630" ht="15.75" customHeight="1"/>
    <ns0:row r="631" ht="15.75" customHeight="1"/>
    <ns0:row r="632" ht="15.75" customHeight="1"/>
    <ns0:row r="633" ht="15.75" customHeight="1"/>
    <ns0:row r="634" ht="15.75" customHeight="1"/>
    <ns0:row r="635" ht="15.75" customHeight="1"/>
    <ns0:row r="636" ht="15.75" customHeight="1"/>
    <ns0:row r="637" ht="15.75" customHeight="1"/>
    <ns0:row r="638" ht="15.75" customHeight="1"/>
    <ns0:row r="639" ht="15.75" customHeight="1"/>
    <ns0:row r="640" ht="15.75" customHeight="1"/>
    <ns0:row r="641" ht="15.75" customHeight="1"/>
    <ns0:row r="642" ht="15.75" customHeight="1"/>
    <ns0:row r="643" ht="15.75" customHeight="1"/>
    <ns0:row r="644" ht="15.75" customHeight="1"/>
    <ns0:row r="645" ht="15.75" customHeight="1"/>
    <ns0:row r="646" ht="15.75" customHeight="1"/>
    <ns0:row r="647" ht="15.75" customHeight="1"/>
    <ns0:row r="648" ht="15.75" customHeight="1"/>
    <ns0:row r="649" ht="15.75" customHeight="1"/>
    <ns0:row r="650" ht="15.75" customHeight="1"/>
    <ns0:row r="651" ht="15.75" customHeight="1"/>
    <ns0:row r="652" ht="15.75" customHeight="1"/>
    <ns0:row r="653" ht="15.75" customHeight="1"/>
    <ns0:row r="654" ht="15.75" customHeight="1"/>
    <ns0:row r="655" ht="15.75" customHeight="1"/>
    <ns0:row r="656" ht="15.75" customHeight="1"/>
    <ns0:row r="657" ht="15.75" customHeight="1"/>
    <ns0:row r="658" ht="15.75" customHeight="1"/>
    <ns0:row r="659" ht="15.75" customHeight="1"/>
    <ns0:row r="660" ht="15.75" customHeight="1"/>
    <ns0:row r="661" ht="15.75" customHeight="1"/>
    <ns0:row r="662" ht="15.75" customHeight="1"/>
    <ns0:row r="663" ht="15.75" customHeight="1"/>
    <ns0:row r="664" ht="15.75" customHeight="1"/>
    <ns0:row r="665" ht="15.75" customHeight="1"/>
    <ns0:row r="666" ht="15.75" customHeight="1"/>
    <ns0:row r="667" ht="15.75" customHeight="1"/>
    <ns0:row r="668" ht="15.75" customHeight="1"/>
    <ns0:row r="669" ht="15.75" customHeight="1"/>
    <ns0:row r="670" ht="15.75" customHeight="1"/>
    <ns0:row r="671" ht="15.75" customHeight="1"/>
    <ns0:row r="672" ht="15.75" customHeight="1"/>
    <ns0:row r="673" ht="15.75" customHeight="1"/>
    <ns0:row r="674" ht="15.75" customHeight="1"/>
    <ns0:row r="675" ht="15.75" customHeight="1"/>
    <ns0:row r="676" ht="15.75" customHeight="1"/>
    <ns0:row r="677" ht="15.75" customHeight="1"/>
    <ns0:row r="678" ht="15.75" customHeight="1"/>
    <ns0:row r="679" ht="15.75" customHeight="1"/>
    <ns0:row r="680" ht="15.75" customHeight="1"/>
    <ns0:row r="681" ht="15.75" customHeight="1"/>
    <ns0:row r="682" ht="15.75" customHeight="1"/>
    <ns0:row r="683" ht="15.75" customHeight="1"/>
    <ns0:row r="684" ht="15.75" customHeight="1"/>
    <ns0:row r="685" ht="15.75" customHeight="1"/>
    <ns0:row r="686" ht="15.75" customHeight="1"/>
    <ns0:row r="687" ht="15.75" customHeight="1"/>
    <ns0:row r="688" ht="15.75" customHeight="1"/>
    <ns0:row r="689" ht="15.75" customHeight="1"/>
    <ns0:row r="690" ht="15.75" customHeight="1"/>
    <ns0:row r="691" ht="15.75" customHeight="1"/>
    <ns0:row r="692" ht="15.75" customHeight="1"/>
    <ns0:row r="693" ht="15.75" customHeight="1"/>
    <ns0:row r="694" ht="15.75" customHeight="1"/>
    <ns0:row r="695" ht="15.75" customHeight="1"/>
    <ns0:row r="696" ht="15.75" customHeight="1"/>
    <ns0:row r="697" ht="15.75" customHeight="1"/>
    <ns0:row r="698" ht="15.75" customHeight="1"/>
    <ns0:row r="699" ht="15.75" customHeight="1"/>
    <ns0:row r="700" ht="15.75" customHeight="1"/>
    <ns0:row r="701" ht="15.75" customHeight="1"/>
    <ns0:row r="702" ht="15.75" customHeight="1"/>
    <ns0:row r="703" ht="15.75" customHeight="1"/>
    <ns0:row r="704" ht="15.75" customHeight="1"/>
    <ns0:row r="705" ht="15.75" customHeight="1"/>
    <ns0:row r="706" ht="15.75" customHeight="1"/>
    <ns0:row r="707" ht="15.75" customHeight="1"/>
    <ns0:row r="708" ht="15.75" customHeight="1"/>
    <ns0:row r="709" ht="15.75" customHeight="1"/>
    <ns0:row r="710" ht="15.75" customHeight="1"/>
    <ns0:row r="711" ht="15.75" customHeight="1"/>
    <ns0:row r="712" ht="15.75" customHeight="1"/>
    <ns0:row r="713" ht="15.75" customHeight="1"/>
    <ns0:row r="714" ht="15.75" customHeight="1"/>
    <ns0:row r="715" ht="15.75" customHeight="1"/>
    <ns0:row r="716" ht="15.75" customHeight="1"/>
    <ns0:row r="717" ht="15.75" customHeight="1"/>
    <ns0:row r="718" ht="15.75" customHeight="1"/>
    <ns0:row r="719" ht="15.75" customHeight="1"/>
    <ns0:row r="720" ht="15.75" customHeight="1"/>
    <ns0:row r="721" ht="15.75" customHeight="1"/>
    <ns0:row r="722" ht="15.75" customHeight="1"/>
    <ns0:row r="723" ht="15.75" customHeight="1"/>
    <ns0:row r="724" ht="15.75" customHeight="1"/>
    <ns0:row r="725" ht="15.75" customHeight="1"/>
    <ns0:row r="726" ht="15.75" customHeight="1"/>
    <ns0:row r="727" ht="15.75" customHeight="1"/>
    <ns0:row r="728" ht="15.75" customHeight="1"/>
    <ns0:row r="729" ht="15.75" customHeight="1"/>
    <ns0:row r="730" ht="15.75" customHeight="1"/>
    <ns0:row r="731" ht="15.75" customHeight="1"/>
    <ns0:row r="732" ht="15.75" customHeight="1"/>
    <ns0:row r="733" ht="15.75" customHeight="1"/>
    <ns0:row r="734" ht="15.75" customHeight="1"/>
    <ns0:row r="735" ht="15.75" customHeight="1"/>
    <ns0:row r="736" ht="15.75" customHeight="1"/>
    <ns0:row r="737" ht="15.75" customHeight="1"/>
    <ns0:row r="738" ht="15.75" customHeight="1"/>
    <ns0:row r="739" ht="15.75" customHeight="1"/>
    <ns0:row r="740" ht="15.75" customHeight="1"/>
    <ns0:row r="741" ht="15.75" customHeight="1"/>
    <ns0:row r="742" ht="15.75" customHeight="1"/>
    <ns0:row r="743" ht="15.75" customHeight="1"/>
    <ns0:row r="744" ht="15.75" customHeight="1"/>
    <ns0:row r="745" ht="15.75" customHeight="1"/>
    <ns0:row r="746" ht="15.75" customHeight="1"/>
    <ns0:row r="747" ht="15.75" customHeight="1"/>
    <ns0:row r="748" ht="15.75" customHeight="1"/>
    <ns0:row r="749" ht="15.75" customHeight="1"/>
    <ns0:row r="750" ht="15.75" customHeight="1"/>
    <ns0:row r="751" ht="15.75" customHeight="1"/>
    <ns0:row r="752" ht="15.75" customHeight="1"/>
    <ns0:row r="753" ht="15.75" customHeight="1"/>
    <ns0:row r="754" ht="15.75" customHeight="1"/>
    <ns0:row r="755" ht="15.75" customHeight="1"/>
    <ns0:row r="756" ht="15.75" customHeight="1"/>
    <ns0:row r="757" ht="15.75" customHeight="1"/>
    <ns0:row r="758" ht="15.75" customHeight="1"/>
    <ns0:row r="759" ht="15.75" customHeight="1"/>
    <ns0:row r="760" ht="15.75" customHeight="1"/>
    <ns0:row r="761" ht="15.75" customHeight="1"/>
    <ns0:row r="762" ht="15.75" customHeight="1"/>
    <ns0:row r="763" ht="15.75" customHeight="1"/>
    <ns0:row r="764" ht="15.75" customHeight="1"/>
    <ns0:row r="765" ht="15.75" customHeight="1"/>
    <ns0:row r="766" ht="15.75" customHeight="1"/>
    <ns0:row r="767" ht="15.75" customHeight="1"/>
    <ns0:row r="768" ht="15.75" customHeight="1"/>
    <ns0:row r="769" ht="15.75" customHeight="1"/>
    <ns0:row r="770" ht="15.75" customHeight="1"/>
    <ns0:row r="771" ht="15.75" customHeight="1"/>
    <ns0:row r="772" ht="15.75" customHeight="1"/>
    <ns0:row r="773" ht="15.75" customHeight="1"/>
    <ns0:row r="774" ht="15.75" customHeight="1"/>
    <ns0:row r="775" ht="15.75" customHeight="1"/>
    <ns0:row r="776" ht="15.75" customHeight="1"/>
    <ns0:row r="777" ht="15.75" customHeight="1"/>
    <ns0:row r="778" ht="15.75" customHeight="1"/>
    <ns0:row r="779" ht="15.75" customHeight="1"/>
    <ns0:row r="780" ht="15.75" customHeight="1"/>
    <ns0:row r="781" ht="15.75" customHeight="1"/>
    <ns0:row r="782" ht="15.75" customHeight="1"/>
    <ns0:row r="783" ht="15.75" customHeight="1"/>
    <ns0:row r="784" ht="15.75" customHeight="1"/>
    <ns0:row r="785" ht="15.75" customHeight="1"/>
    <ns0:row r="786" ht="15.75" customHeight="1"/>
    <ns0:row r="787" ht="15.75" customHeight="1"/>
    <ns0:row r="788" ht="15.75" customHeight="1"/>
    <ns0:row r="789" ht="15.75" customHeight="1"/>
    <ns0:row r="790" ht="15.75" customHeight="1"/>
    <ns0:row r="791" ht="15.75" customHeight="1"/>
    <ns0:row r="792" ht="15.75" customHeight="1"/>
    <ns0:row r="793" ht="15.75" customHeight="1"/>
    <ns0:row r="794" ht="15.75" customHeight="1"/>
    <ns0:row r="795" ht="15.75" customHeight="1"/>
    <ns0:row r="796" ht="15.75" customHeight="1"/>
    <ns0:row r="797" ht="15.75" customHeight="1"/>
    <ns0:row r="798" ht="15.75" customHeight="1"/>
    <ns0:row r="799" ht="15.75" customHeight="1"/>
    <ns0:row r="800" ht="15.75" customHeight="1"/>
    <ns0:row r="801" ht="15.75" customHeight="1"/>
    <ns0:row r="802" ht="15.75" customHeight="1"/>
    <ns0:row r="803" ht="15.75" customHeight="1"/>
    <ns0:row r="804" ht="15.75" customHeight="1"/>
    <ns0:row r="805" ht="15.75" customHeight="1"/>
    <ns0:row r="806" ht="15.75" customHeight="1"/>
    <ns0:row r="807" ht="15.75" customHeight="1"/>
    <ns0:row r="808" ht="15.75" customHeight="1"/>
    <ns0:row r="809" ht="15.75" customHeight="1"/>
    <ns0:row r="810" ht="15.75" customHeight="1"/>
    <ns0:row r="811" ht="15.75" customHeight="1"/>
    <ns0:row r="812" ht="15.75" customHeight="1"/>
    <ns0:row r="813" ht="15.75" customHeight="1"/>
    <ns0:row r="814" ht="15.75" customHeight="1"/>
    <ns0:row r="815" ht="15.75" customHeight="1"/>
    <ns0:row r="816" ht="15.75" customHeight="1"/>
    <ns0:row r="817" ht="15.75" customHeight="1"/>
    <ns0:row r="818" ht="15.75" customHeight="1"/>
    <ns0:row r="819" ht="15.75" customHeight="1"/>
    <ns0:row r="820" ht="15.75" customHeight="1"/>
    <ns0:row r="821" ht="15.75" customHeight="1"/>
    <ns0:row r="822" ht="15.75" customHeight="1"/>
    <ns0:row r="823" ht="15.75" customHeight="1"/>
    <ns0:row r="824" ht="15.75" customHeight="1"/>
    <ns0:row r="825" ht="15.75" customHeight="1"/>
    <ns0:row r="826" ht="15.75" customHeight="1"/>
    <ns0:row r="827" ht="15.75" customHeight="1"/>
    <ns0:row r="828" ht="15.75" customHeight="1"/>
    <ns0:row r="829" ht="15.75" customHeight="1"/>
    <ns0:row r="830" ht="15.75" customHeight="1"/>
    <ns0:row r="831" ht="15.75" customHeight="1"/>
    <ns0:row r="832" ht="15.75" customHeight="1"/>
    <ns0:row r="833" ht="15.75" customHeight="1"/>
    <ns0:row r="834" ht="15.75" customHeight="1"/>
    <ns0:row r="835" ht="15.75" customHeight="1"/>
    <ns0:row r="836" ht="15.75" customHeight="1"/>
    <ns0:row r="837" ht="15.75" customHeight="1"/>
    <ns0:row r="838" ht="15.75" customHeight="1"/>
    <ns0:row r="839" ht="15.75" customHeight="1"/>
    <ns0:row r="840" ht="15.75" customHeight="1"/>
    <ns0:row r="841" ht="15.75" customHeight="1"/>
    <ns0:row r="842" ht="15.75" customHeight="1"/>
    <ns0:row r="843" ht="15.75" customHeight="1"/>
    <ns0:row r="844" ht="15.75" customHeight="1"/>
    <ns0:row r="845" ht="15.75" customHeight="1"/>
    <ns0:row r="846" ht="15.75" customHeight="1"/>
    <ns0:row r="847" ht="15.75" customHeight="1"/>
    <ns0:row r="848" ht="15.75" customHeight="1"/>
    <ns0:row r="849" ht="15.75" customHeight="1"/>
    <ns0:row r="850" ht="15.75" customHeight="1"/>
    <ns0:row r="851" ht="15.75" customHeight="1"/>
    <ns0:row r="852" ht="15.75" customHeight="1"/>
    <ns0:row r="853" ht="15.75" customHeight="1"/>
    <ns0:row r="854" ht="15.75" customHeight="1"/>
    <ns0:row r="855" ht="15.75" customHeight="1"/>
    <ns0:row r="856" ht="15.75" customHeight="1"/>
    <ns0:row r="857" ht="15.75" customHeight="1"/>
    <ns0:row r="858" ht="15.75" customHeight="1"/>
    <ns0:row r="859" ht="15.75" customHeight="1"/>
    <ns0:row r="860" ht="15.75" customHeight="1"/>
    <ns0:row r="861" ht="15.75" customHeight="1"/>
    <ns0:row r="862" ht="15.75" customHeight="1"/>
    <ns0:row r="863" ht="15.75" customHeight="1"/>
    <ns0:row r="864" ht="15.75" customHeight="1"/>
    <ns0:row r="865" ht="15.75" customHeight="1"/>
    <ns0:row r="866" ht="15.75" customHeight="1"/>
    <ns0:row r="867" ht="15.75" customHeight="1"/>
    <ns0:row r="868" ht="15.75" customHeight="1"/>
    <ns0:row r="869" ht="15.75" customHeight="1"/>
    <ns0:row r="870" ht="15.75" customHeight="1"/>
    <ns0:row r="871" ht="15.75" customHeight="1"/>
    <ns0:row r="872" ht="15.75" customHeight="1"/>
    <ns0:row r="873" ht="15.75" customHeight="1"/>
    <ns0:row r="874" ht="15.75" customHeight="1"/>
    <ns0:row r="875" ht="15.75" customHeight="1"/>
    <ns0:row r="876" ht="15.75" customHeight="1"/>
    <ns0:row r="877" ht="15.75" customHeight="1"/>
    <ns0:row r="878" ht="15.75" customHeight="1"/>
    <ns0:row r="879" ht="15.75" customHeight="1"/>
    <ns0:row r="880" ht="15.75" customHeight="1"/>
    <ns0:row r="881" ht="15.75" customHeight="1"/>
    <ns0:row r="882" ht="15.75" customHeight="1"/>
    <ns0:row r="883" ht="15.75" customHeight="1"/>
    <ns0:row r="884" ht="15.75" customHeight="1"/>
    <ns0:row r="885" ht="15.75" customHeight="1"/>
    <ns0:row r="886" ht="15.75" customHeight="1"/>
    <ns0:row r="887" ht="15.75" customHeight="1"/>
    <ns0:row r="888" ht="15.75" customHeight="1"/>
    <ns0:row r="889" ht="15.75" customHeight="1"/>
    <ns0:row r="890" ht="15.75" customHeight="1"/>
    <ns0:row r="891" ht="15.75" customHeight="1"/>
    <ns0:row r="892" ht="15.75" customHeight="1"/>
    <ns0:row r="893" ht="15.75" customHeight="1"/>
    <ns0:row r="894" ht="15.75" customHeight="1"/>
    <ns0:row r="895" ht="15.75" customHeight="1"/>
    <ns0:row r="896" ht="15.75" customHeight="1"/>
    <ns0:row r="897" ht="15.75" customHeight="1"/>
    <ns0:row r="898" ht="15.75" customHeight="1"/>
    <ns0:row r="899" ht="15.75" customHeight="1"/>
    <ns0:row r="900" ht="15.75" customHeight="1"/>
    <ns0:row r="901" ht="15.75" customHeight="1"/>
    <ns0:row r="902" ht="15.75" customHeight="1"/>
    <ns0:row r="903" ht="15.75" customHeight="1"/>
    <ns0:row r="904" ht="15.75" customHeight="1"/>
    <ns0:row r="905" ht="15.75" customHeight="1"/>
    <ns0:row r="906" ht="15.75" customHeight="1"/>
    <ns0:row r="907" ht="15.75" customHeight="1"/>
    <ns0:row r="908" ht="15.75" customHeight="1"/>
    <ns0:row r="909" ht="15.75" customHeight="1"/>
    <ns0:row r="910" ht="15.75" customHeight="1"/>
    <ns0:row r="911" ht="15.75" customHeight="1"/>
    <ns0:row r="912" ht="15.75" customHeight="1"/>
    <ns0:row r="913" ht="15.75" customHeight="1"/>
    <ns0:row r="914" ht="15.75" customHeight="1"/>
    <ns0:row r="915" ht="15.75" customHeight="1"/>
    <ns0:row r="916" ht="15.75" customHeight="1"/>
    <ns0:row r="917" ht="15.75" customHeight="1"/>
    <ns0:row r="918" ht="15.75" customHeight="1"/>
    <ns0:row r="919" ht="15.75" customHeight="1"/>
    <ns0:row r="920" ht="15.75" customHeight="1"/>
    <ns0:row r="921" ht="15.75" customHeight="1"/>
    <ns0:row r="922" ht="15.75" customHeight="1"/>
    <ns0:row r="923" ht="15.75" customHeight="1"/>
    <ns0:row r="924" ht="15.75" customHeight="1"/>
    <ns0:row r="925" ht="15.75" customHeight="1"/>
    <ns0:row r="926" ht="15.75" customHeight="1"/>
    <ns0:row r="927" ht="15.75" customHeight="1"/>
    <ns0:row r="928" ht="15.75" customHeight="1"/>
    <ns0:row r="929" ht="15.75" customHeight="1"/>
    <ns0:row r="930" ht="15.75" customHeight="1"/>
    <ns0:row r="931" ht="15.75" customHeight="1"/>
    <ns0:row r="932" ht="15.75" customHeight="1"/>
    <ns0:row r="933" ht="15.75" customHeight="1"/>
    <ns0:row r="934" ht="15.75" customHeight="1"/>
    <ns0:row r="935" ht="15.75" customHeight="1"/>
    <ns0:row r="936" ht="15.75" customHeight="1"/>
    <ns0:row r="937" ht="15.75" customHeight="1"/>
    <ns0:row r="938" ht="15.75" customHeight="1"/>
    <ns0:row r="939" ht="15.75" customHeight="1"/>
    <ns0:row r="940" ht="15.75" customHeight="1"/>
    <ns0:row r="941" ht="15.75" customHeight="1"/>
    <ns0:row r="942" ht="15.75" customHeight="1"/>
    <ns0:row r="943" ht="15.75" customHeight="1"/>
    <ns0:row r="944" ht="15.75" customHeight="1"/>
    <ns0:row r="945" ht="15.75" customHeight="1"/>
    <ns0:row r="946" ht="15.75" customHeight="1"/>
    <ns0:row r="947" ht="15.75" customHeight="1"/>
    <ns0:row r="948" ht="15.75" customHeight="1"/>
    <ns0:row r="949" ht="15.75" customHeight="1"/>
    <ns0:row r="950" ht="15.75" customHeight="1"/>
    <ns0:row r="951" ht="15.75" customHeight="1"/>
    <ns0:row r="952" ht="15.75" customHeight="1"/>
    <ns0:row r="953" ht="15.75" customHeight="1"/>
    <ns0:row r="954" ht="15.75" customHeight="1"/>
    <ns0:row r="955" ht="15.75" customHeight="1"/>
    <ns0:row r="956" ht="15.75" customHeight="1"/>
    <ns0:row r="957" ht="15.75" customHeight="1"/>
    <ns0:row r="958" ht="15.75" customHeight="1"/>
    <ns0:row r="959" ht="15.75" customHeight="1"/>
    <ns0:row r="960" ht="15.75" customHeight="1"/>
    <ns0:row r="961" ht="15.75" customHeight="1"/>
    <ns0:row r="962" ht="15.75" customHeight="1"/>
    <ns0:row r="963" ht="15.75" customHeight="1"/>
    <ns0:row r="964" ht="15.75" customHeight="1"/>
    <ns0:row r="965" ht="15.75" customHeight="1"/>
    <ns0:row r="966" ht="15.75" customHeight="1"/>
    <ns0:row r="967" ht="15.75" customHeight="1"/>
    <ns0:row r="968" ht="15.75" customHeight="1"/>
    <ns0:row r="969" ht="15.75" customHeight="1"/>
    <ns0:row r="970" ht="15.75" customHeight="1"/>
    <ns0:row r="971" ht="15.75" customHeight="1"/>
    <ns0:row r="972" ht="15.75" customHeight="1"/>
    <ns0:row r="973" ht="15.75" customHeight="1"/>
    <ns0:row r="974" ht="15.75" customHeight="1"/>
    <ns0:row r="975" ht="15.75" customHeight="1"/>
    <ns0:row r="976" ht="15.75" customHeight="1"/>
    <ns0:row r="977" ht="15.75" customHeight="1"/>
    <ns0:row r="978" ht="15.75" customHeight="1"/>
    <ns0:row r="979" ht="15.75" customHeight="1"/>
    <ns0:row r="980" ht="15.75" customHeight="1"/>
    <ns0:row r="981" ht="15.75" customHeight="1"/>
    <ns0:row r="982" ht="15.75" customHeight="1"/>
    <ns0:row r="983" ht="15.75" customHeight="1"/>
    <ns0:row r="984" ht="15.75" customHeight="1"/>
    <ns0:row r="985" ht="15.75" customHeight="1"/>
    <ns0:row r="986" ht="15.75" customHeight="1"/>
    <ns0:row r="987" ht="15.75" customHeight="1"/>
    <ns0:row r="988" ht="15.75" customHeight="1"/>
    <ns0:row r="989" ht="15.75" customHeight="1"/>
    <ns0:row r="990" ht="15.75" customHeight="1"/>
    <ns0:row r="991" ht="15.75" customHeight="1"/>
    <ns0:row r="992" ht="15.75" customHeight="1"/>
    <ns0:row r="993" ht="15.75" customHeight="1"/>
    <ns0:row r="994" ht="15.75" customHeight="1"/>
    <ns0:row r="995" ht="15.75" customHeight="1"/>
    <ns0:row r="996" ht="15.75" customHeight="1"/>
    <ns0:row r="997" ht="15.75" customHeight="1"/>
    <ns0:row r="998" ht="15.75" customHeight="1"/>
    <ns0:row r="999" ht="15.75" customHeight="1"/>
    <ns0:row r="1000" ht="15.75" customHeight="1"/>
  </ns0:sheetData>
  <ns0:sheetProtection sheet="1" objects="1" scenarios="1" sort="1" insertRows="1" deleteRows="1" selectLockedCells="0" selectUnlockedCells="0" formatColumns="0"/>
  <ns0:conditionalFormatting sqref="G4:G503">
    <ns0:cfRule type="expression" dxfId="2" priority="1">
      <ns0:formula>AND(G4&lt;&gt;"",G4&lt;&gt;"Ready")</ns0:formula>
    </ns0:cfRule>
  </ns0:conditionalFormatting>
  <ns0:conditionalFormatting sqref="G4:G503">
    <ns0:cfRule type="expression" dxfId="3" priority="2">
      <ns0:formula>G4="Ready"</ns0:formula>
    </ns0:cfRule>
  </ns0:conditionalFormatting>
  <ns0:dataValidations count="3">
    <ns0:dataValidation type="date" operator="greaterThanOrEqual" allowBlank="1" showInputMessage="1" showErrorMessage="1" prompt="Date needed - Enter a valid date, for example 12/10/2026." sqref="A4:A503">
      <ns0:formula1>43831.0</ns0:formula1>
    </ns0:dataValidation>
    <ns0:dataValidation type="decimal" operator="greaterThanOrEqual" allowBlank="1" showInputMessage="1" showErrorMessage="1" prompt="Number needed - Enter a number of 0 or more." sqref="D4:D503">
      <ns0:formula1>0.0</ns0:formula1>
    </ns0:dataValidation>
    <ns0:dataValidation type="list" allowBlank="1" showInputMessage="1" showErrorMessage="1" prompt="Pick a category - Choose a category from the list." sqref="B4:B503">
      <ns0:formula1>"Taxes,Electricity,Water,Rent,Transport,Wages,Phone &amp; data,Packaging,Other"</ns0:formula1>
    </ns0:dataValidation>
  </ns0:dataValidations>
  <ns0:pageMargins left="0.7" right="0.7" top="0.75" bottom="0.75" header="0.3" footer="0.3"/>
</ns0:worksheet>
</file>

<file path=xl/worksheets/sheet7.xml><?xml version="1.0" encoding="utf-8"?>
<ns0:worksheet xmlns:ns0="http://schemas.openxmlformats.org/spreadsheetml/2006/main">
  <ns0:sheetPr>
    <ns0:tabColor rgb="FFB7E4C7"/>
  </ns0:sheetPr>
  <ns0:sheetViews>
    <ns0:sheetView showGridLines="0" workbookViewId="0" zoomScale="85">
      <ns0:pane ySplit="4" topLeftCell="A5" activePane="bottomLeft" state="frozen"/>
    </ns0:sheetView>
  </ns0:sheetViews>
  <ns0:sheetFormatPr defaultColWidth="14.430000305175781" defaultRowHeight="15"/>
  <ns0:cols>
    <ns0:col min="1" max="8" width="14" customWidth="1"/>
    <ns0:col min="9" max="9" width="16" customWidth="1"/>
    <ns0:col min="10" max="10" width="12" customWidth="1"/>
    <ns0:col min="11" max="26" width="8.710000038146973" customWidth="1"/>
    <ns0:col min="11" max="11" width="24" hidden="0" customWidth="1"/>
    <ns0:col min="12" max="12" width="24" hidden="0" customWidth="1"/>
  </ns0:cols>
  <ns0:sheetData>
    <ns0:row r="1" ht="25.5" customHeight="1">
      <ns0:c r="A1" s="61" t="s">
        <ns0:v>114</ns0:v>
      </ns0:c>
      <ns0:c r="B1" s="52"/>
      <ns0:c r="C1" s="52"/>
      <ns0:c r="D1" s="52"/>
      <ns0:c r="E1" s="52"/>
      <ns0:c r="F1" s="52"/>
      <ns0:c r="G1" s="52"/>
      <ns0:c r="H1" s="52"/>
      <ns0:c r="I1" s="52"/>
      <ns0:c r="J1" s="52"/>
    </ns0:row>
    <ns0:row r="2">
      <ns0:c r="A2" s="62" t="s">
        <ns0:v>115</ns0:v>
      </ns0:c>
      <ns0:c r="B2" s="52"/>
      <ns0:c r="C2" s="52"/>
      <ns0:c r="D2" s="52"/>
      <ns0:c r="E2" s="52"/>
      <ns0:c r="F2" s="52"/>
      <ns0:c r="G2" s="52"/>
      <ns0:c r="H2" s="52"/>
      <ns0:c r="I2" s="52"/>
      <ns0:c r="J2" s="52"/>
    </ns0:row>
    <ns0:row r="3">
      <ns0:c r="A3" s="93" t="str">
        <ns0:v>Optional summary: paste A5:I5 and K5:L5 as VALUES into the same saved row. Always keep the full dated workbook as well.</ns0:v>
      </ns0:c>
      <ns0:c r="B3" s="52"/>
      <ns0:c r="C3" s="52"/>
      <ns0:c r="D3" s="52"/>
      <ns0:c r="E3" s="52"/>
      <ns0:c r="F3" s="52"/>
      <ns0:c r="G3" s="52"/>
      <ns0:c r="H3" s="52"/>
      <ns0:c r="I3" s="52"/>
      <ns0:c r="J3" s="52"/>
    </ns0:row>
    <ns0:row r="4" ht="34" customHeight="1">
      <ns0:c r="A4" s="89" t="s">
        <ns0:v>25</ns0:v>
      </ns0:c>
      <ns0:c r="B4" s="89" t="s">
        <ns0:v>26</ns0:v>
      </ns0:c>
      <ns0:c r="C4" s="89" t="s">
        <ns0:v>31</ns0:v>
      </ns0:c>
      <ns0:c r="D4" s="89" t="s">
        <ns0:v>33</ns0:v>
      </ns0:c>
      <ns0:c r="E4" s="89" t="s">
        <ns0:v>35</ns0:v>
      </ns0:c>
      <ns0:c r="F4" s="89" t="s">
        <ns0:v>37</ns0:v>
      </ns0:c>
      <ns0:c r="G4" s="89" t="s">
        <ns0:v>116</ns0:v>
      </ns0:c>
      <ns0:c r="H4" s="89" t="s">
        <ns0:v>117</ns0:v>
      </ns0:c>
      <ns0:c r="I4" s="89" t="s">
        <ns0:v>118</ns0:v>
      </ns0:c>
      <ns0:c r="J4" s="52"/>
      <ns0:c r="K4" s="128" t="str">
        <ns0:v>Unresolved shortage • GHS</ns0:v>
      </ns0:c>
      <ns0:c r="L4" s="128" t="str">
        <ns0:v>Rows with a difference</ns0:v>
      </ns0:c>
    </ns0:row>
    <ns0:row r="5">
      <ns0:c r="A5" s="94" t="str">
        <ns0:f>IF(ISNUMBER(Overview!B4),Overview!B4,"")</ns0:f>
      </ns0:c>
      <ns0:c r="B5" s="94" t="str">
        <ns0:f>IF(ISNUMBER(Overview!B4),Overview!B4+6,"")</ns0:f>
      </ns0:c>
      <ns0:c r="C5" s="81" t="str">
        <ns0:f>Overview!B8</ns0:f>
        <ns0:v>Set up Products</ns0:v>
      </ns0:c>
      <ns0:c r="D5" s="81" t="str">
        <ns0:f>Overview!B9</ns0:f>
        <ns0:v>Set up Products</ns0:v>
      </ns0:c>
      <ns0:c r="E5" s="81" t="n">
        <ns0:f>Overview!B10</ns0:f>
        <ns0:v>0</ns0:v>
      </ns0:c>
      <ns0:c r="F5" s="81" t="str">
        <ns0:f>Overview!B11</ns0:f>
        <ns0:v>Set up Products</ns0:v>
      </ns0:c>
      <ns0:c r="G5" s="81" t="str">
        <ns0:f>Overview!B12</ns0:f>
        <ns0:v>Set week</ns0:v>
      </ns0:c>
      <ns0:c r="H5" s="81" t="str">
        <ns0:f>Overview!B13</ns0:f>
        <ns0:v>Not ready</ns0:v>
      </ns0:c>
      <ns0:c r="I5" s="81" t="str">
        <ns0:f>Overview!F13</ns0:f>
        <ns0:v>Not counted</ns0:v>
      </ns0:c>
      <ns0:c r="J5" s="52"/>
      <ns0:c r="K5" s="130" t="str">
        <ns0:f>Overview!F14</ns0:f>
        <ns0:v>Not counted</ns0:v>
      </ns0:c>
      <ns0:c r="L5" s="133" t="n">
        <ns0:f>Overview!F15</ns0:f>
        <ns0:v>0</ns0:v>
      </ns0:c>
    </ns0:row>
    <ns0:row r="6">
      <ns0:c r="A6" s="95" t="str">
        <ns0:f>IF(AND(ISNUMBER(Overview!B13),Overview!F10=0),"Counts complete. Document differences; save the full dated file before rollover.","Finish inputs and all physical counts before closing the week.")</ns0:f>
        <ns0:v>Finish inputs and all physical counts before closing the week.</ns0:v>
      </ns0:c>
      <ns0:c r="B6" s="52"/>
      <ns0:c r="C6" s="52"/>
      <ns0:c r="D6" s="52"/>
      <ns0:c r="E6" s="52"/>
      <ns0:c r="F6" s="52"/>
      <ns0:c r="G6" s="52"/>
      <ns0:c r="H6" s="52"/>
      <ns0:c r="I6" s="52"/>
      <ns0:c r="J6" s="52"/>
      <ns0:c r="K6" s="131"/>
      <ns0:c r="L6" s="134"/>
    </ns0:row>
    <ns0:row r="7">
      <ns0:c r="A7" s="93" t="s">
        <ns0:v>119</ns0:v>
      </ns0:c>
      <ns0:c r="B7" s="52"/>
      <ns0:c r="C7" s="52"/>
      <ns0:c r="D7" s="52"/>
      <ns0:c r="E7" s="52"/>
      <ns0:c r="F7" s="52"/>
      <ns0:c r="G7" s="52"/>
      <ns0:c r="H7" s="52"/>
      <ns0:c r="I7" s="52"/>
      <ns0:c r="J7" s="52"/>
      <ns0:c r="K7" s="131"/>
      <ns0:c r="L7" s="134"/>
    </ns0:row>
    <ns0:row r="8" ht="34" customHeight="1">
      <ns0:c r="A8" s="89" t="s">
        <ns0:v>25</ns0:v>
      </ns0:c>
      <ns0:c r="B8" s="89" t="s">
        <ns0:v>26</ns0:v>
      </ns0:c>
      <ns0:c r="C8" s="89" t="s">
        <ns0:v>31</ns0:v>
      </ns0:c>
      <ns0:c r="D8" s="89" t="s">
        <ns0:v>33</ns0:v>
      </ns0:c>
      <ns0:c r="E8" s="89" t="s">
        <ns0:v>35</ns0:v>
      </ns0:c>
      <ns0:c r="F8" s="89" t="s">
        <ns0:v>37</ns0:v>
      </ns0:c>
      <ns0:c r="G8" s="89" t="s">
        <ns0:v>116</ns0:v>
      </ns0:c>
      <ns0:c r="H8" s="89" t="s">
        <ns0:v>117</ns0:v>
      </ns0:c>
      <ns0:c r="I8" s="89" t="s">
        <ns0:v>118</ns0:v>
      </ns0:c>
      <ns0:c r="J8" s="89" t="s">
        <ns0:v>43</ns0:v>
      </ns0:c>
      <ns0:c r="K8" s="132" t="str">
        <ns0:v>Unresolved shortage • GHS</ns0:v>
      </ns0:c>
      <ns0:c r="L8" s="135" t="str">
        <ns0:v>Rows with a difference</ns0:v>
      </ns0:c>
    </ns0:row>
    <ns0:row r="9">
      <ns0:c r="A9" s="228"/>
      <ns0:c r="B9" s="228"/>
      <ns0:c r="C9" s="232"/>
      <ns0:c r="D9" s="232"/>
      <ns0:c r="E9" s="232"/>
      <ns0:c r="F9" s="232"/>
      <ns0:c r="G9" s="232"/>
      <ns0:c r="H9" s="232"/>
      <ns0:c r="I9" s="232"/>
      <ns0:c r="J9" s="97" t="str">
        <ns0:f t="shared" ref="J9:J70" si="1">IF(AND(ISNUMBER(H9),ISNUMBER(C9)),IF(C9=0,"",H9/C9),"")</ns0:f>
      </ns0:c>
      <ns0:c r="K9" s="267"/>
      <ns0:c r="L9" s="270"/>
    </ns0:row>
    <ns0:row r="10">
      <ns0:c r="A10" s="228"/>
      <ns0:c r="B10" s="228"/>
      <ns0:c r="C10" s="232"/>
      <ns0:c r="D10" s="232"/>
      <ns0:c r="E10" s="232"/>
      <ns0:c r="F10" s="232"/>
      <ns0:c r="G10" s="232"/>
      <ns0:c r="H10" s="232"/>
      <ns0:c r="I10" s="232"/>
      <ns0:c r="J10" s="97" t="str">
        <ns0:f t="shared" si="1"/>
      </ns0:c>
      <ns0:c r="K10" s="267"/>
      <ns0:c r="L10" s="270"/>
    </ns0:row>
    <ns0:row r="11">
      <ns0:c r="A11" s="228"/>
      <ns0:c r="B11" s="228"/>
      <ns0:c r="C11" s="232"/>
      <ns0:c r="D11" s="232"/>
      <ns0:c r="E11" s="232"/>
      <ns0:c r="F11" s="232"/>
      <ns0:c r="G11" s="232"/>
      <ns0:c r="H11" s="232"/>
      <ns0:c r="I11" s="232"/>
      <ns0:c r="J11" s="97" t="str">
        <ns0:f t="shared" si="1"/>
      </ns0:c>
      <ns0:c r="K11" s="267"/>
      <ns0:c r="L11" s="270"/>
    </ns0:row>
    <ns0:row r="12">
      <ns0:c r="A12" s="228"/>
      <ns0:c r="B12" s="228"/>
      <ns0:c r="C12" s="232"/>
      <ns0:c r="D12" s="232"/>
      <ns0:c r="E12" s="232"/>
      <ns0:c r="F12" s="232"/>
      <ns0:c r="G12" s="232"/>
      <ns0:c r="H12" s="232"/>
      <ns0:c r="I12" s="232"/>
      <ns0:c r="J12" s="97" t="str">
        <ns0:f t="shared" si="1"/>
      </ns0:c>
      <ns0:c r="K12" s="267"/>
      <ns0:c r="L12" s="270"/>
    </ns0:row>
    <ns0:row r="13">
      <ns0:c r="A13" s="228"/>
      <ns0:c r="B13" s="228"/>
      <ns0:c r="C13" s="232"/>
      <ns0:c r="D13" s="232"/>
      <ns0:c r="E13" s="232"/>
      <ns0:c r="F13" s="232"/>
      <ns0:c r="G13" s="232"/>
      <ns0:c r="H13" s="232"/>
      <ns0:c r="I13" s="232"/>
      <ns0:c r="J13" s="97" t="str">
        <ns0:f t="shared" si="1"/>
      </ns0:c>
      <ns0:c r="K13" s="267"/>
      <ns0:c r="L13" s="270"/>
    </ns0:row>
    <ns0:row r="14">
      <ns0:c r="A14" s="228"/>
      <ns0:c r="B14" s="228"/>
      <ns0:c r="C14" s="232"/>
      <ns0:c r="D14" s="232"/>
      <ns0:c r="E14" s="232"/>
      <ns0:c r="F14" s="232"/>
      <ns0:c r="G14" s="232"/>
      <ns0:c r="H14" s="232"/>
      <ns0:c r="I14" s="232"/>
      <ns0:c r="J14" s="97" t="str">
        <ns0:f t="shared" si="1"/>
      </ns0:c>
      <ns0:c r="K14" s="267"/>
      <ns0:c r="L14" s="270"/>
    </ns0:row>
    <ns0:row r="15">
      <ns0:c r="A15" s="228"/>
      <ns0:c r="B15" s="228"/>
      <ns0:c r="C15" s="232"/>
      <ns0:c r="D15" s="232"/>
      <ns0:c r="E15" s="232"/>
      <ns0:c r="F15" s="232"/>
      <ns0:c r="G15" s="232"/>
      <ns0:c r="H15" s="232"/>
      <ns0:c r="I15" s="232"/>
      <ns0:c r="J15" s="97" t="str">
        <ns0:f t="shared" si="1"/>
      </ns0:c>
      <ns0:c r="K15" s="267"/>
      <ns0:c r="L15" s="270"/>
    </ns0:row>
    <ns0:row r="16">
      <ns0:c r="A16" s="228"/>
      <ns0:c r="B16" s="228"/>
      <ns0:c r="C16" s="232"/>
      <ns0:c r="D16" s="232"/>
      <ns0:c r="E16" s="232"/>
      <ns0:c r="F16" s="232"/>
      <ns0:c r="G16" s="232"/>
      <ns0:c r="H16" s="232"/>
      <ns0:c r="I16" s="232"/>
      <ns0:c r="J16" s="97" t="str">
        <ns0:f t="shared" si="1"/>
      </ns0:c>
      <ns0:c r="K16" s="267"/>
      <ns0:c r="L16" s="270"/>
    </ns0:row>
    <ns0:row r="17">
      <ns0:c r="A17" s="228"/>
      <ns0:c r="B17" s="228"/>
      <ns0:c r="C17" s="232"/>
      <ns0:c r="D17" s="232"/>
      <ns0:c r="E17" s="232"/>
      <ns0:c r="F17" s="232"/>
      <ns0:c r="G17" s="232"/>
      <ns0:c r="H17" s="232"/>
      <ns0:c r="I17" s="232"/>
      <ns0:c r="J17" s="97" t="str">
        <ns0:f t="shared" si="1"/>
      </ns0:c>
      <ns0:c r="K17" s="267"/>
      <ns0:c r="L17" s="270"/>
    </ns0:row>
    <ns0:row r="18">
      <ns0:c r="A18" s="228"/>
      <ns0:c r="B18" s="228"/>
      <ns0:c r="C18" s="232"/>
      <ns0:c r="D18" s="232"/>
      <ns0:c r="E18" s="232"/>
      <ns0:c r="F18" s="232"/>
      <ns0:c r="G18" s="232"/>
      <ns0:c r="H18" s="232"/>
      <ns0:c r="I18" s="232"/>
      <ns0:c r="J18" s="97" t="str">
        <ns0:f t="shared" si="1"/>
      </ns0:c>
      <ns0:c r="K18" s="267"/>
      <ns0:c r="L18" s="270"/>
    </ns0:row>
    <ns0:row r="19">
      <ns0:c r="A19" s="228"/>
      <ns0:c r="B19" s="228"/>
      <ns0:c r="C19" s="232"/>
      <ns0:c r="D19" s="232"/>
      <ns0:c r="E19" s="232"/>
      <ns0:c r="F19" s="232"/>
      <ns0:c r="G19" s="232"/>
      <ns0:c r="H19" s="232"/>
      <ns0:c r="I19" s="232"/>
      <ns0:c r="J19" s="97" t="str">
        <ns0:f t="shared" si="1"/>
      </ns0:c>
      <ns0:c r="K19" s="267"/>
      <ns0:c r="L19" s="270"/>
    </ns0:row>
    <ns0:row r="20">
      <ns0:c r="A20" s="228"/>
      <ns0:c r="B20" s="228"/>
      <ns0:c r="C20" s="232"/>
      <ns0:c r="D20" s="232"/>
      <ns0:c r="E20" s="232"/>
      <ns0:c r="F20" s="232"/>
      <ns0:c r="G20" s="232"/>
      <ns0:c r="H20" s="232"/>
      <ns0:c r="I20" s="232"/>
      <ns0:c r="J20" s="97" t="str">
        <ns0:f t="shared" si="1"/>
      </ns0:c>
      <ns0:c r="K20" s="267"/>
      <ns0:c r="L20" s="270"/>
    </ns0:row>
    <ns0:row r="21" ht="15.75" customHeight="1">
      <ns0:c r="A21" s="228"/>
      <ns0:c r="B21" s="228"/>
      <ns0:c r="C21" s="232"/>
      <ns0:c r="D21" s="232"/>
      <ns0:c r="E21" s="232"/>
      <ns0:c r="F21" s="232"/>
      <ns0:c r="G21" s="232"/>
      <ns0:c r="H21" s="232"/>
      <ns0:c r="I21" s="232"/>
      <ns0:c r="J21" s="97" t="str">
        <ns0:f t="shared" si="1"/>
      </ns0:c>
      <ns0:c r="K21" s="267"/>
      <ns0:c r="L21" s="270"/>
    </ns0:row>
    <ns0:row r="22" ht="15.75" customHeight="1">
      <ns0:c r="A22" s="228"/>
      <ns0:c r="B22" s="228"/>
      <ns0:c r="C22" s="232"/>
      <ns0:c r="D22" s="232"/>
      <ns0:c r="E22" s="232"/>
      <ns0:c r="F22" s="232"/>
      <ns0:c r="G22" s="232"/>
      <ns0:c r="H22" s="232"/>
      <ns0:c r="I22" s="232"/>
      <ns0:c r="J22" s="97" t="str">
        <ns0:f t="shared" si="1"/>
      </ns0:c>
      <ns0:c r="K22" s="267"/>
      <ns0:c r="L22" s="270"/>
    </ns0:row>
    <ns0:row r="23" ht="15.75" customHeight="1">
      <ns0:c r="A23" s="228"/>
      <ns0:c r="B23" s="228"/>
      <ns0:c r="C23" s="232"/>
      <ns0:c r="D23" s="232"/>
      <ns0:c r="E23" s="232"/>
      <ns0:c r="F23" s="232"/>
      <ns0:c r="G23" s="232"/>
      <ns0:c r="H23" s="232"/>
      <ns0:c r="I23" s="232"/>
      <ns0:c r="J23" s="97" t="str">
        <ns0:f t="shared" si="1"/>
      </ns0:c>
      <ns0:c r="K23" s="267"/>
      <ns0:c r="L23" s="270"/>
    </ns0:row>
    <ns0:row r="24" ht="15.75" customHeight="1">
      <ns0:c r="A24" s="228"/>
      <ns0:c r="B24" s="228"/>
      <ns0:c r="C24" s="232"/>
      <ns0:c r="D24" s="232"/>
      <ns0:c r="E24" s="232"/>
      <ns0:c r="F24" s="232"/>
      <ns0:c r="G24" s="232"/>
      <ns0:c r="H24" s="232"/>
      <ns0:c r="I24" s="232"/>
      <ns0:c r="J24" s="97" t="str">
        <ns0:f t="shared" si="1"/>
      </ns0:c>
      <ns0:c r="K24" s="267"/>
      <ns0:c r="L24" s="270"/>
    </ns0:row>
    <ns0:row r="25" ht="15.75" customHeight="1">
      <ns0:c r="A25" s="228"/>
      <ns0:c r="B25" s="228"/>
      <ns0:c r="C25" s="232"/>
      <ns0:c r="D25" s="232"/>
      <ns0:c r="E25" s="232"/>
      <ns0:c r="F25" s="232"/>
      <ns0:c r="G25" s="232"/>
      <ns0:c r="H25" s="232"/>
      <ns0:c r="I25" s="232"/>
      <ns0:c r="J25" s="97" t="str">
        <ns0:f t="shared" si="1"/>
      </ns0:c>
      <ns0:c r="K25" s="267"/>
      <ns0:c r="L25" s="270"/>
    </ns0:row>
    <ns0:row r="26" ht="15.75" customHeight="1">
      <ns0:c r="A26" s="228"/>
      <ns0:c r="B26" s="228"/>
      <ns0:c r="C26" s="232"/>
      <ns0:c r="D26" s="232"/>
      <ns0:c r="E26" s="232"/>
      <ns0:c r="F26" s="232"/>
      <ns0:c r="G26" s="232"/>
      <ns0:c r="H26" s="232"/>
      <ns0:c r="I26" s="232"/>
      <ns0:c r="J26" s="97" t="str">
        <ns0:f t="shared" si="1"/>
      </ns0:c>
      <ns0:c r="K26" s="267"/>
      <ns0:c r="L26" s="270"/>
    </ns0:row>
    <ns0:row r="27" ht="15.75" customHeight="1">
      <ns0:c r="A27" s="228"/>
      <ns0:c r="B27" s="228"/>
      <ns0:c r="C27" s="232"/>
      <ns0:c r="D27" s="232"/>
      <ns0:c r="E27" s="232"/>
      <ns0:c r="F27" s="232"/>
      <ns0:c r="G27" s="232"/>
      <ns0:c r="H27" s="232"/>
      <ns0:c r="I27" s="232"/>
      <ns0:c r="J27" s="97" t="str">
        <ns0:f t="shared" si="1"/>
      </ns0:c>
      <ns0:c r="K27" s="267"/>
      <ns0:c r="L27" s="270"/>
    </ns0:row>
    <ns0:row r="28" ht="15.75" customHeight="1">
      <ns0:c r="A28" s="228"/>
      <ns0:c r="B28" s="228"/>
      <ns0:c r="C28" s="232"/>
      <ns0:c r="D28" s="232"/>
      <ns0:c r="E28" s="232"/>
      <ns0:c r="F28" s="232"/>
      <ns0:c r="G28" s="232"/>
      <ns0:c r="H28" s="232"/>
      <ns0:c r="I28" s="232"/>
      <ns0:c r="J28" s="97" t="str">
        <ns0:f t="shared" si="1"/>
      </ns0:c>
      <ns0:c r="K28" s="267"/>
      <ns0:c r="L28" s="270"/>
    </ns0:row>
    <ns0:row r="29" ht="15.75" customHeight="1">
      <ns0:c r="A29" s="228"/>
      <ns0:c r="B29" s="228"/>
      <ns0:c r="C29" s="232"/>
      <ns0:c r="D29" s="232"/>
      <ns0:c r="E29" s="232"/>
      <ns0:c r="F29" s="232"/>
      <ns0:c r="G29" s="232"/>
      <ns0:c r="H29" s="232"/>
      <ns0:c r="I29" s="232"/>
      <ns0:c r="J29" s="97" t="str">
        <ns0:f t="shared" si="1"/>
      </ns0:c>
      <ns0:c r="K29" s="267"/>
      <ns0:c r="L29" s="270"/>
    </ns0:row>
    <ns0:row r="30" ht="15.75" customHeight="1">
      <ns0:c r="A30" s="228"/>
      <ns0:c r="B30" s="228"/>
      <ns0:c r="C30" s="232"/>
      <ns0:c r="D30" s="232"/>
      <ns0:c r="E30" s="232"/>
      <ns0:c r="F30" s="232"/>
      <ns0:c r="G30" s="232"/>
      <ns0:c r="H30" s="232"/>
      <ns0:c r="I30" s="232"/>
      <ns0:c r="J30" s="97" t="str">
        <ns0:f t="shared" si="1"/>
      </ns0:c>
      <ns0:c r="K30" s="267"/>
      <ns0:c r="L30" s="270"/>
    </ns0:row>
    <ns0:row r="31" ht="15.75" customHeight="1">
      <ns0:c r="A31" s="228"/>
      <ns0:c r="B31" s="228"/>
      <ns0:c r="C31" s="232"/>
      <ns0:c r="D31" s="232"/>
      <ns0:c r="E31" s="232"/>
      <ns0:c r="F31" s="232"/>
      <ns0:c r="G31" s="232"/>
      <ns0:c r="H31" s="232"/>
      <ns0:c r="I31" s="232"/>
      <ns0:c r="J31" s="97" t="str">
        <ns0:f t="shared" si="1"/>
      </ns0:c>
      <ns0:c r="K31" s="267"/>
      <ns0:c r="L31" s="270"/>
    </ns0:row>
    <ns0:row r="32" ht="15.75" customHeight="1">
      <ns0:c r="A32" s="228"/>
      <ns0:c r="B32" s="228"/>
      <ns0:c r="C32" s="232"/>
      <ns0:c r="D32" s="232"/>
      <ns0:c r="E32" s="232"/>
      <ns0:c r="F32" s="232"/>
      <ns0:c r="G32" s="232"/>
      <ns0:c r="H32" s="232"/>
      <ns0:c r="I32" s="232"/>
      <ns0:c r="J32" s="97" t="str">
        <ns0:f t="shared" si="1"/>
      </ns0:c>
      <ns0:c r="K32" s="267"/>
      <ns0:c r="L32" s="270"/>
    </ns0:row>
    <ns0:row r="33" ht="15.75" customHeight="1">
      <ns0:c r="A33" s="228"/>
      <ns0:c r="B33" s="228"/>
      <ns0:c r="C33" s="232"/>
      <ns0:c r="D33" s="232"/>
      <ns0:c r="E33" s="232"/>
      <ns0:c r="F33" s="232"/>
      <ns0:c r="G33" s="232"/>
      <ns0:c r="H33" s="232"/>
      <ns0:c r="I33" s="232"/>
      <ns0:c r="J33" s="97" t="str">
        <ns0:f t="shared" si="1"/>
      </ns0:c>
      <ns0:c r="K33" s="267"/>
      <ns0:c r="L33" s="270"/>
    </ns0:row>
    <ns0:row r="34" ht="15.75" customHeight="1">
      <ns0:c r="A34" s="228"/>
      <ns0:c r="B34" s="228"/>
      <ns0:c r="C34" s="232"/>
      <ns0:c r="D34" s="232"/>
      <ns0:c r="E34" s="232"/>
      <ns0:c r="F34" s="232"/>
      <ns0:c r="G34" s="232"/>
      <ns0:c r="H34" s="232"/>
      <ns0:c r="I34" s="232"/>
      <ns0:c r="J34" s="97" t="str">
        <ns0:f t="shared" si="1"/>
      </ns0:c>
      <ns0:c r="K34" s="267"/>
      <ns0:c r="L34" s="270"/>
    </ns0:row>
    <ns0:row r="35" ht="15.75" customHeight="1">
      <ns0:c r="A35" s="228"/>
      <ns0:c r="B35" s="228"/>
      <ns0:c r="C35" s="232"/>
      <ns0:c r="D35" s="232"/>
      <ns0:c r="E35" s="232"/>
      <ns0:c r="F35" s="232"/>
      <ns0:c r="G35" s="232"/>
      <ns0:c r="H35" s="232"/>
      <ns0:c r="I35" s="232"/>
      <ns0:c r="J35" s="97" t="str">
        <ns0:f t="shared" si="1"/>
      </ns0:c>
      <ns0:c r="K35" s="267"/>
      <ns0:c r="L35" s="270"/>
    </ns0:row>
    <ns0:row r="36" ht="15.75" customHeight="1">
      <ns0:c r="A36" s="228"/>
      <ns0:c r="B36" s="228"/>
      <ns0:c r="C36" s="232"/>
      <ns0:c r="D36" s="232"/>
      <ns0:c r="E36" s="232"/>
      <ns0:c r="F36" s="232"/>
      <ns0:c r="G36" s="232"/>
      <ns0:c r="H36" s="232"/>
      <ns0:c r="I36" s="232"/>
      <ns0:c r="J36" s="97" t="str">
        <ns0:f t="shared" si="1"/>
      </ns0:c>
      <ns0:c r="K36" s="267"/>
      <ns0:c r="L36" s="270"/>
    </ns0:row>
    <ns0:row r="37" ht="15.75" customHeight="1">
      <ns0:c r="A37" s="228"/>
      <ns0:c r="B37" s="228"/>
      <ns0:c r="C37" s="232"/>
      <ns0:c r="D37" s="232"/>
      <ns0:c r="E37" s="232"/>
      <ns0:c r="F37" s="232"/>
      <ns0:c r="G37" s="232"/>
      <ns0:c r="H37" s="232"/>
      <ns0:c r="I37" s="232"/>
      <ns0:c r="J37" s="97" t="str">
        <ns0:f t="shared" si="1"/>
      </ns0:c>
      <ns0:c r="K37" s="267"/>
      <ns0:c r="L37" s="270"/>
    </ns0:row>
    <ns0:row r="38" ht="15.75" customHeight="1">
      <ns0:c r="A38" s="228"/>
      <ns0:c r="B38" s="228"/>
      <ns0:c r="C38" s="232"/>
      <ns0:c r="D38" s="232"/>
      <ns0:c r="E38" s="232"/>
      <ns0:c r="F38" s="232"/>
      <ns0:c r="G38" s="232"/>
      <ns0:c r="H38" s="232"/>
      <ns0:c r="I38" s="232"/>
      <ns0:c r="J38" s="97" t="str">
        <ns0:f t="shared" si="1"/>
      </ns0:c>
      <ns0:c r="K38" s="267"/>
      <ns0:c r="L38" s="270"/>
    </ns0:row>
    <ns0:row r="39" ht="15.75" customHeight="1">
      <ns0:c r="A39" s="228"/>
      <ns0:c r="B39" s="228"/>
      <ns0:c r="C39" s="232"/>
      <ns0:c r="D39" s="232"/>
      <ns0:c r="E39" s="232"/>
      <ns0:c r="F39" s="232"/>
      <ns0:c r="G39" s="232"/>
      <ns0:c r="H39" s="232"/>
      <ns0:c r="I39" s="232"/>
      <ns0:c r="J39" s="97" t="str">
        <ns0:f t="shared" si="1"/>
      </ns0:c>
      <ns0:c r="K39" s="267"/>
      <ns0:c r="L39" s="270"/>
    </ns0:row>
    <ns0:row r="40" ht="15.75" customHeight="1">
      <ns0:c r="A40" s="228"/>
      <ns0:c r="B40" s="228"/>
      <ns0:c r="C40" s="232"/>
      <ns0:c r="D40" s="232"/>
      <ns0:c r="E40" s="232"/>
      <ns0:c r="F40" s="232"/>
      <ns0:c r="G40" s="232"/>
      <ns0:c r="H40" s="232"/>
      <ns0:c r="I40" s="232"/>
      <ns0:c r="J40" s="97" t="str">
        <ns0:f t="shared" si="1"/>
      </ns0:c>
      <ns0:c r="K40" s="267"/>
      <ns0:c r="L40" s="270"/>
    </ns0:row>
    <ns0:row r="41" ht="15.75" customHeight="1">
      <ns0:c r="A41" s="228"/>
      <ns0:c r="B41" s="228"/>
      <ns0:c r="C41" s="232"/>
      <ns0:c r="D41" s="232"/>
      <ns0:c r="E41" s="232"/>
      <ns0:c r="F41" s="232"/>
      <ns0:c r="G41" s="232"/>
      <ns0:c r="H41" s="232"/>
      <ns0:c r="I41" s="232"/>
      <ns0:c r="J41" s="97" t="str">
        <ns0:f t="shared" si="1"/>
      </ns0:c>
      <ns0:c r="K41" s="267"/>
      <ns0:c r="L41" s="270"/>
    </ns0:row>
    <ns0:row r="42" ht="15.75" customHeight="1">
      <ns0:c r="A42" s="228"/>
      <ns0:c r="B42" s="228"/>
      <ns0:c r="C42" s="232"/>
      <ns0:c r="D42" s="232"/>
      <ns0:c r="E42" s="232"/>
      <ns0:c r="F42" s="232"/>
      <ns0:c r="G42" s="232"/>
      <ns0:c r="H42" s="232"/>
      <ns0:c r="I42" s="232"/>
      <ns0:c r="J42" s="97" t="str">
        <ns0:f t="shared" si="1"/>
      </ns0:c>
      <ns0:c r="K42" s="267"/>
      <ns0:c r="L42" s="270"/>
    </ns0:row>
    <ns0:row r="43" ht="15.75" customHeight="1">
      <ns0:c r="A43" s="228"/>
      <ns0:c r="B43" s="228"/>
      <ns0:c r="C43" s="232"/>
      <ns0:c r="D43" s="232"/>
      <ns0:c r="E43" s="232"/>
      <ns0:c r="F43" s="232"/>
      <ns0:c r="G43" s="232"/>
      <ns0:c r="H43" s="232"/>
      <ns0:c r="I43" s="232"/>
      <ns0:c r="J43" s="97" t="str">
        <ns0:f t="shared" si="1"/>
      </ns0:c>
      <ns0:c r="K43" s="267"/>
      <ns0:c r="L43" s="270"/>
    </ns0:row>
    <ns0:row r="44" ht="15.75" customHeight="1">
      <ns0:c r="A44" s="228"/>
      <ns0:c r="B44" s="228"/>
      <ns0:c r="C44" s="232"/>
      <ns0:c r="D44" s="232"/>
      <ns0:c r="E44" s="232"/>
      <ns0:c r="F44" s="232"/>
      <ns0:c r="G44" s="232"/>
      <ns0:c r="H44" s="232"/>
      <ns0:c r="I44" s="232"/>
      <ns0:c r="J44" s="97" t="str">
        <ns0:f t="shared" si="1"/>
      </ns0:c>
      <ns0:c r="K44" s="267"/>
      <ns0:c r="L44" s="270"/>
    </ns0:row>
    <ns0:row r="45" ht="15.75" customHeight="1">
      <ns0:c r="A45" s="228"/>
      <ns0:c r="B45" s="228"/>
      <ns0:c r="C45" s="232"/>
      <ns0:c r="D45" s="232"/>
      <ns0:c r="E45" s="232"/>
      <ns0:c r="F45" s="232"/>
      <ns0:c r="G45" s="232"/>
      <ns0:c r="H45" s="232"/>
      <ns0:c r="I45" s="232"/>
      <ns0:c r="J45" s="97" t="str">
        <ns0:f t="shared" si="1"/>
      </ns0:c>
      <ns0:c r="K45" s="267"/>
      <ns0:c r="L45" s="270"/>
    </ns0:row>
    <ns0:row r="46" ht="15.75" customHeight="1">
      <ns0:c r="A46" s="228"/>
      <ns0:c r="B46" s="228"/>
      <ns0:c r="C46" s="232"/>
      <ns0:c r="D46" s="232"/>
      <ns0:c r="E46" s="232"/>
      <ns0:c r="F46" s="232"/>
      <ns0:c r="G46" s="232"/>
      <ns0:c r="H46" s="232"/>
      <ns0:c r="I46" s="232"/>
      <ns0:c r="J46" s="97" t="str">
        <ns0:f t="shared" si="1"/>
      </ns0:c>
      <ns0:c r="K46" s="267"/>
      <ns0:c r="L46" s="270"/>
    </ns0:row>
    <ns0:row r="47" ht="15.75" customHeight="1">
      <ns0:c r="A47" s="228"/>
      <ns0:c r="B47" s="228"/>
      <ns0:c r="C47" s="232"/>
      <ns0:c r="D47" s="232"/>
      <ns0:c r="E47" s="232"/>
      <ns0:c r="F47" s="232"/>
      <ns0:c r="G47" s="232"/>
      <ns0:c r="H47" s="232"/>
      <ns0:c r="I47" s="232"/>
      <ns0:c r="J47" s="97" t="str">
        <ns0:f t="shared" si="1"/>
      </ns0:c>
      <ns0:c r="K47" s="267"/>
      <ns0:c r="L47" s="270"/>
    </ns0:row>
    <ns0:row r="48" ht="15.75" customHeight="1">
      <ns0:c r="A48" s="228"/>
      <ns0:c r="B48" s="228"/>
      <ns0:c r="C48" s="232"/>
      <ns0:c r="D48" s="232"/>
      <ns0:c r="E48" s="232"/>
      <ns0:c r="F48" s="232"/>
      <ns0:c r="G48" s="232"/>
      <ns0:c r="H48" s="232"/>
      <ns0:c r="I48" s="232"/>
      <ns0:c r="J48" s="97" t="str">
        <ns0:f t="shared" si="1"/>
      </ns0:c>
      <ns0:c r="K48" s="267"/>
      <ns0:c r="L48" s="270"/>
    </ns0:row>
    <ns0:row r="49" ht="15.75" customHeight="1">
      <ns0:c r="A49" s="228"/>
      <ns0:c r="B49" s="228"/>
      <ns0:c r="C49" s="232"/>
      <ns0:c r="D49" s="232"/>
      <ns0:c r="E49" s="232"/>
      <ns0:c r="F49" s="232"/>
      <ns0:c r="G49" s="232"/>
      <ns0:c r="H49" s="232"/>
      <ns0:c r="I49" s="232"/>
      <ns0:c r="J49" s="97" t="str">
        <ns0:f t="shared" si="1"/>
      </ns0:c>
      <ns0:c r="K49" s="267"/>
      <ns0:c r="L49" s="270"/>
    </ns0:row>
    <ns0:row r="50" ht="15.75" customHeight="1">
      <ns0:c r="A50" s="228"/>
      <ns0:c r="B50" s="228"/>
      <ns0:c r="C50" s="232"/>
      <ns0:c r="D50" s="232"/>
      <ns0:c r="E50" s="232"/>
      <ns0:c r="F50" s="232"/>
      <ns0:c r="G50" s="232"/>
      <ns0:c r="H50" s="232"/>
      <ns0:c r="I50" s="232"/>
      <ns0:c r="J50" s="97" t="str">
        <ns0:f t="shared" si="1"/>
      </ns0:c>
      <ns0:c r="K50" s="267"/>
      <ns0:c r="L50" s="270"/>
    </ns0:row>
    <ns0:row r="51" ht="15.75" customHeight="1">
      <ns0:c r="A51" s="228"/>
      <ns0:c r="B51" s="228"/>
      <ns0:c r="C51" s="232"/>
      <ns0:c r="D51" s="232"/>
      <ns0:c r="E51" s="232"/>
      <ns0:c r="F51" s="232"/>
      <ns0:c r="G51" s="232"/>
      <ns0:c r="H51" s="232"/>
      <ns0:c r="I51" s="232"/>
      <ns0:c r="J51" s="97" t="str">
        <ns0:f t="shared" si="1"/>
      </ns0:c>
      <ns0:c r="K51" s="267"/>
      <ns0:c r="L51" s="270"/>
    </ns0:row>
    <ns0:row r="52" ht="15.75" customHeight="1">
      <ns0:c r="A52" s="228"/>
      <ns0:c r="B52" s="228"/>
      <ns0:c r="C52" s="232"/>
      <ns0:c r="D52" s="232"/>
      <ns0:c r="E52" s="232"/>
      <ns0:c r="F52" s="232"/>
      <ns0:c r="G52" s="232"/>
      <ns0:c r="H52" s="232"/>
      <ns0:c r="I52" s="232"/>
      <ns0:c r="J52" s="97" t="str">
        <ns0:f t="shared" si="1"/>
      </ns0:c>
      <ns0:c r="K52" s="267"/>
      <ns0:c r="L52" s="270"/>
    </ns0:row>
    <ns0:row r="53" ht="15.75" customHeight="1">
      <ns0:c r="A53" s="228"/>
      <ns0:c r="B53" s="228"/>
      <ns0:c r="C53" s="232"/>
      <ns0:c r="D53" s="232"/>
      <ns0:c r="E53" s="232"/>
      <ns0:c r="F53" s="232"/>
      <ns0:c r="G53" s="232"/>
      <ns0:c r="H53" s="232"/>
      <ns0:c r="I53" s="232"/>
      <ns0:c r="J53" s="97" t="str">
        <ns0:f t="shared" si="1"/>
      </ns0:c>
      <ns0:c r="K53" s="267"/>
      <ns0:c r="L53" s="270"/>
    </ns0:row>
    <ns0:row r="54" ht="15.75" customHeight="1">
      <ns0:c r="A54" s="228"/>
      <ns0:c r="B54" s="228"/>
      <ns0:c r="C54" s="232"/>
      <ns0:c r="D54" s="232"/>
      <ns0:c r="E54" s="232"/>
      <ns0:c r="F54" s="232"/>
      <ns0:c r="G54" s="232"/>
      <ns0:c r="H54" s="232"/>
      <ns0:c r="I54" s="232"/>
      <ns0:c r="J54" s="97" t="str">
        <ns0:f t="shared" si="1"/>
      </ns0:c>
      <ns0:c r="K54" s="267"/>
      <ns0:c r="L54" s="270"/>
    </ns0:row>
    <ns0:row r="55" ht="15.75" customHeight="1">
      <ns0:c r="A55" s="228"/>
      <ns0:c r="B55" s="228"/>
      <ns0:c r="C55" s="232"/>
      <ns0:c r="D55" s="232"/>
      <ns0:c r="E55" s="232"/>
      <ns0:c r="F55" s="232"/>
      <ns0:c r="G55" s="232"/>
      <ns0:c r="H55" s="232"/>
      <ns0:c r="I55" s="232"/>
      <ns0:c r="J55" s="97" t="str">
        <ns0:f t="shared" si="1"/>
      </ns0:c>
      <ns0:c r="K55" s="267"/>
      <ns0:c r="L55" s="270"/>
    </ns0:row>
    <ns0:row r="56" ht="15.75" customHeight="1">
      <ns0:c r="A56" s="228"/>
      <ns0:c r="B56" s="228"/>
      <ns0:c r="C56" s="232"/>
      <ns0:c r="D56" s="232"/>
      <ns0:c r="E56" s="232"/>
      <ns0:c r="F56" s="232"/>
      <ns0:c r="G56" s="232"/>
      <ns0:c r="H56" s="232"/>
      <ns0:c r="I56" s="232"/>
      <ns0:c r="J56" s="97" t="str">
        <ns0:f t="shared" si="1"/>
      </ns0:c>
      <ns0:c r="K56" s="267"/>
      <ns0:c r="L56" s="270"/>
    </ns0:row>
    <ns0:row r="57" ht="15.75" customHeight="1">
      <ns0:c r="A57" s="228"/>
      <ns0:c r="B57" s="228"/>
      <ns0:c r="C57" s="232"/>
      <ns0:c r="D57" s="232"/>
      <ns0:c r="E57" s="232"/>
      <ns0:c r="F57" s="232"/>
      <ns0:c r="G57" s="232"/>
      <ns0:c r="H57" s="232"/>
      <ns0:c r="I57" s="232"/>
      <ns0:c r="J57" s="97" t="str">
        <ns0:f t="shared" si="1"/>
      </ns0:c>
      <ns0:c r="K57" s="267"/>
      <ns0:c r="L57" s="270"/>
    </ns0:row>
    <ns0:row r="58" ht="15.75" customHeight="1">
      <ns0:c r="A58" s="228"/>
      <ns0:c r="B58" s="228"/>
      <ns0:c r="C58" s="232"/>
      <ns0:c r="D58" s="232"/>
      <ns0:c r="E58" s="232"/>
      <ns0:c r="F58" s="232"/>
      <ns0:c r="G58" s="232"/>
      <ns0:c r="H58" s="232"/>
      <ns0:c r="I58" s="232"/>
      <ns0:c r="J58" s="97" t="str">
        <ns0:f t="shared" si="1"/>
      </ns0:c>
      <ns0:c r="K58" s="267"/>
      <ns0:c r="L58" s="270"/>
    </ns0:row>
    <ns0:row r="59" ht="15.75" customHeight="1">
      <ns0:c r="A59" s="228"/>
      <ns0:c r="B59" s="228"/>
      <ns0:c r="C59" s="232"/>
      <ns0:c r="D59" s="232"/>
      <ns0:c r="E59" s="232"/>
      <ns0:c r="F59" s="232"/>
      <ns0:c r="G59" s="232"/>
      <ns0:c r="H59" s="232"/>
      <ns0:c r="I59" s="232"/>
      <ns0:c r="J59" s="97" t="str">
        <ns0:f t="shared" si="1"/>
      </ns0:c>
      <ns0:c r="K59" s="267"/>
      <ns0:c r="L59" s="270"/>
    </ns0:row>
    <ns0:row r="60" ht="15.75" customHeight="1">
      <ns0:c r="A60" s="228"/>
      <ns0:c r="B60" s="228"/>
      <ns0:c r="C60" s="232"/>
      <ns0:c r="D60" s="232"/>
      <ns0:c r="E60" s="232"/>
      <ns0:c r="F60" s="232"/>
      <ns0:c r="G60" s="232"/>
      <ns0:c r="H60" s="232"/>
      <ns0:c r="I60" s="232"/>
      <ns0:c r="J60" s="97" t="str">
        <ns0:f t="shared" si="1"/>
      </ns0:c>
      <ns0:c r="K60" s="267"/>
      <ns0:c r="L60" s="270"/>
    </ns0:row>
    <ns0:row r="61" ht="15.75" customHeight="1">
      <ns0:c r="A61" s="228"/>
      <ns0:c r="B61" s="228"/>
      <ns0:c r="C61" s="232"/>
      <ns0:c r="D61" s="232"/>
      <ns0:c r="E61" s="232"/>
      <ns0:c r="F61" s="232"/>
      <ns0:c r="G61" s="232"/>
      <ns0:c r="H61" s="232"/>
      <ns0:c r="I61" s="232"/>
      <ns0:c r="J61" s="97" t="str">
        <ns0:f t="shared" si="1"/>
      </ns0:c>
      <ns0:c r="K61" s="267"/>
      <ns0:c r="L61" s="270"/>
    </ns0:row>
    <ns0:row r="62" ht="15.75" customHeight="1">
      <ns0:c r="A62" s="228"/>
      <ns0:c r="B62" s="228"/>
      <ns0:c r="C62" s="232"/>
      <ns0:c r="D62" s="232"/>
      <ns0:c r="E62" s="232"/>
      <ns0:c r="F62" s="232"/>
      <ns0:c r="G62" s="232"/>
      <ns0:c r="H62" s="232"/>
      <ns0:c r="I62" s="232"/>
      <ns0:c r="J62" s="97" t="str">
        <ns0:f t="shared" si="1"/>
      </ns0:c>
      <ns0:c r="K62" s="267"/>
      <ns0:c r="L62" s="270"/>
    </ns0:row>
    <ns0:row r="63" ht="15.75" customHeight="1">
      <ns0:c r="A63" s="228"/>
      <ns0:c r="B63" s="228"/>
      <ns0:c r="C63" s="232"/>
      <ns0:c r="D63" s="232"/>
      <ns0:c r="E63" s="232"/>
      <ns0:c r="F63" s="232"/>
      <ns0:c r="G63" s="232"/>
      <ns0:c r="H63" s="232"/>
      <ns0:c r="I63" s="232"/>
      <ns0:c r="J63" s="97" t="str">
        <ns0:f t="shared" si="1"/>
      </ns0:c>
      <ns0:c r="K63" s="267"/>
      <ns0:c r="L63" s="270"/>
    </ns0:row>
    <ns0:row r="64" ht="15.75" customHeight="1">
      <ns0:c r="A64" s="228"/>
      <ns0:c r="B64" s="228"/>
      <ns0:c r="C64" s="232"/>
      <ns0:c r="D64" s="232"/>
      <ns0:c r="E64" s="232"/>
      <ns0:c r="F64" s="232"/>
      <ns0:c r="G64" s="232"/>
      <ns0:c r="H64" s="232"/>
      <ns0:c r="I64" s="232"/>
      <ns0:c r="J64" s="97" t="str">
        <ns0:f t="shared" si="1"/>
      </ns0:c>
      <ns0:c r="K64" s="267"/>
      <ns0:c r="L64" s="270"/>
    </ns0:row>
    <ns0:row r="65" ht="15.75" customHeight="1">
      <ns0:c r="A65" s="228"/>
      <ns0:c r="B65" s="228"/>
      <ns0:c r="C65" s="232"/>
      <ns0:c r="D65" s="232"/>
      <ns0:c r="E65" s="232"/>
      <ns0:c r="F65" s="232"/>
      <ns0:c r="G65" s="232"/>
      <ns0:c r="H65" s="232"/>
      <ns0:c r="I65" s="232"/>
      <ns0:c r="J65" s="97" t="str">
        <ns0:f t="shared" si="1"/>
      </ns0:c>
      <ns0:c r="K65" s="267"/>
      <ns0:c r="L65" s="270"/>
    </ns0:row>
    <ns0:row r="66" ht="15.75" customHeight="1">
      <ns0:c r="A66" s="228"/>
      <ns0:c r="B66" s="228"/>
      <ns0:c r="C66" s="232"/>
      <ns0:c r="D66" s="232"/>
      <ns0:c r="E66" s="232"/>
      <ns0:c r="F66" s="232"/>
      <ns0:c r="G66" s="232"/>
      <ns0:c r="H66" s="232"/>
      <ns0:c r="I66" s="232"/>
      <ns0:c r="J66" s="97" t="str">
        <ns0:f t="shared" si="1"/>
      </ns0:c>
      <ns0:c r="K66" s="267"/>
      <ns0:c r="L66" s="270"/>
    </ns0:row>
    <ns0:row r="67" ht="15.75" customHeight="1">
      <ns0:c r="A67" s="228"/>
      <ns0:c r="B67" s="228"/>
      <ns0:c r="C67" s="232"/>
      <ns0:c r="D67" s="232"/>
      <ns0:c r="E67" s="232"/>
      <ns0:c r="F67" s="232"/>
      <ns0:c r="G67" s="232"/>
      <ns0:c r="H67" s="232"/>
      <ns0:c r="I67" s="232"/>
      <ns0:c r="J67" s="97" t="str">
        <ns0:f t="shared" si="1"/>
      </ns0:c>
      <ns0:c r="K67" s="267"/>
      <ns0:c r="L67" s="270"/>
    </ns0:row>
    <ns0:row r="68" ht="15.75" customHeight="1">
      <ns0:c r="A68" s="228"/>
      <ns0:c r="B68" s="228"/>
      <ns0:c r="C68" s="232"/>
      <ns0:c r="D68" s="232"/>
      <ns0:c r="E68" s="232"/>
      <ns0:c r="F68" s="232"/>
      <ns0:c r="G68" s="232"/>
      <ns0:c r="H68" s="232"/>
      <ns0:c r="I68" s="232"/>
      <ns0:c r="J68" s="97" t="str">
        <ns0:f t="shared" si="1"/>
      </ns0:c>
      <ns0:c r="K68" s="267"/>
      <ns0:c r="L68" s="270"/>
    </ns0:row>
    <ns0:row r="69" ht="15.75" customHeight="1">
      <ns0:c r="A69" s="228"/>
      <ns0:c r="B69" s="228"/>
      <ns0:c r="C69" s="232"/>
      <ns0:c r="D69" s="232"/>
      <ns0:c r="E69" s="232"/>
      <ns0:c r="F69" s="232"/>
      <ns0:c r="G69" s="232"/>
      <ns0:c r="H69" s="232"/>
      <ns0:c r="I69" s="232"/>
      <ns0:c r="J69" s="97" t="str">
        <ns0:f t="shared" si="1"/>
      </ns0:c>
      <ns0:c r="K69" s="267"/>
      <ns0:c r="L69" s="270"/>
    </ns0:row>
    <ns0:row r="70" ht="15.75" customHeight="1">
      <ns0:c r="A70" s="228"/>
      <ns0:c r="B70" s="228"/>
      <ns0:c r="C70" s="232"/>
      <ns0:c r="D70" s="232"/>
      <ns0:c r="E70" s="232"/>
      <ns0:c r="F70" s="232"/>
      <ns0:c r="G70" s="232"/>
      <ns0:c r="H70" s="232"/>
      <ns0:c r="I70" s="232"/>
      <ns0:c r="J70" s="97" t="str">
        <ns0:f t="shared" si="1"/>
      </ns0:c>
      <ns0:c r="K70" s="267"/>
      <ns0:c r="L70" s="270"/>
    </ns0:row>
    <ns0:row r="71" ht="15.75" customHeight="1">
      <ns0:c r="K71" s="267"/>
      <ns0:c r="L71" s="270"/>
    </ns0:row>
    <ns0:row r="72" ht="15.75" customHeight="1">
      <ns0:c r="K72" s="267"/>
      <ns0:c r="L72" s="270"/>
    </ns0:row>
    <ns0:row r="73" ht="15.75" customHeight="1">
      <ns0:c r="K73" s="267"/>
      <ns0:c r="L73" s="270"/>
    </ns0:row>
    <ns0:row r="74" ht="15.75" customHeight="1">
      <ns0:c r="K74" s="267"/>
      <ns0:c r="L74" s="270"/>
    </ns0:row>
    <ns0:row r="75" ht="15.75" customHeight="1">
      <ns0:c r="K75" s="267"/>
      <ns0:c r="L75" s="270"/>
    </ns0:row>
    <ns0:row r="76" ht="15.75" customHeight="1">
      <ns0:c r="K76" s="267"/>
      <ns0:c r="L76" s="270"/>
    </ns0:row>
    <ns0:row r="77" ht="15.75" customHeight="1">
      <ns0:c r="K77" s="267"/>
      <ns0:c r="L77" s="270"/>
    </ns0:row>
    <ns0:row r="78" ht="15.75" customHeight="1">
      <ns0:c r="K78" s="267"/>
      <ns0:c r="L78" s="270"/>
    </ns0:row>
    <ns0:row r="79" ht="15.75" customHeight="1">
      <ns0:c r="K79" s="267"/>
      <ns0:c r="L79" s="270"/>
    </ns0:row>
    <ns0:row r="80" ht="15.75" customHeight="1">
      <ns0:c r="K80" s="267"/>
      <ns0:c r="L80" s="270"/>
    </ns0:row>
    <ns0:row r="81" ht="15.75" customHeight="1">
      <ns0:c r="K81" s="267"/>
      <ns0:c r="L81" s="270"/>
    </ns0:row>
    <ns0:row r="82" ht="15.75" customHeight="1">
      <ns0:c r="K82" s="267"/>
      <ns0:c r="L82" s="270"/>
    </ns0:row>
    <ns0:row r="83" ht="15.75" customHeight="1">
      <ns0:c r="K83" s="267"/>
      <ns0:c r="L83" s="270"/>
    </ns0:row>
    <ns0:row r="84" ht="15.75" customHeight="1">
      <ns0:c r="K84" s="267"/>
      <ns0:c r="L84" s="270"/>
    </ns0:row>
    <ns0:row r="85" ht="15.75" customHeight="1">
      <ns0:c r="K85" s="267"/>
      <ns0:c r="L85" s="270"/>
    </ns0:row>
    <ns0:row r="86" ht="15.75" customHeight="1">
      <ns0:c r="K86" s="267"/>
      <ns0:c r="L86" s="270"/>
    </ns0:row>
    <ns0:row r="87" ht="15.75" customHeight="1">
      <ns0:c r="K87" s="267"/>
      <ns0:c r="L87" s="270"/>
    </ns0:row>
    <ns0:row r="88" ht="15.75" customHeight="1">
      <ns0:c r="K88" s="267"/>
      <ns0:c r="L88" s="270"/>
    </ns0:row>
    <ns0:row r="89" ht="15.75" customHeight="1">
      <ns0:c r="K89" s="267"/>
      <ns0:c r="L89" s="270"/>
    </ns0:row>
    <ns0:row r="90" ht="15.75" customHeight="1">
      <ns0:c r="K90" s="267"/>
      <ns0:c r="L90" s="270"/>
    </ns0:row>
    <ns0:row r="91" ht="15.75" customHeight="1">
      <ns0:c r="K91" s="267"/>
      <ns0:c r="L91" s="270"/>
    </ns0:row>
    <ns0:row r="92" ht="15.75" customHeight="1">
      <ns0:c r="K92" s="267"/>
      <ns0:c r="L92" s="270"/>
    </ns0:row>
    <ns0:row r="93" ht="15.75" customHeight="1">
      <ns0:c r="K93" s="267"/>
      <ns0:c r="L93" s="270"/>
    </ns0:row>
    <ns0:row r="94" ht="15.75" customHeight="1">
      <ns0:c r="K94" s="267"/>
      <ns0:c r="L94" s="270"/>
    </ns0:row>
    <ns0:row r="95" ht="15.75" customHeight="1">
      <ns0:c r="K95" s="267"/>
      <ns0:c r="L95" s="270"/>
    </ns0:row>
    <ns0:row r="96" ht="15.75" customHeight="1">
      <ns0:c r="K96" s="267"/>
      <ns0:c r="L96" s="270"/>
    </ns0:row>
    <ns0:row r="97" ht="15.75" customHeight="1">
      <ns0:c r="K97" s="267"/>
      <ns0:c r="L97" s="270"/>
    </ns0:row>
    <ns0:row r="98" ht="15.75" customHeight="1">
      <ns0:c r="K98" s="267"/>
      <ns0:c r="L98" s="270"/>
    </ns0:row>
    <ns0:row r="99" ht="15.75" customHeight="1">
      <ns0:c r="K99" s="267"/>
      <ns0:c r="L99" s="270"/>
    </ns0:row>
    <ns0:row r="100" ht="15.75" customHeight="1">
      <ns0:c r="K100" s="267"/>
      <ns0:c r="L100" s="270"/>
    </ns0:row>
    <ns0:row r="101" ht="15.75" customHeight="1">
      <ns0:c r="K101" s="267"/>
      <ns0:c r="L101" s="270"/>
    </ns0:row>
    <ns0:row r="102" ht="15.75" customHeight="1">
      <ns0:c r="K102" s="267"/>
      <ns0:c r="L102" s="270"/>
    </ns0:row>
    <ns0:row r="103" ht="15.75" customHeight="1">
      <ns0:c r="K103" s="267"/>
      <ns0:c r="L103" s="270"/>
    </ns0:row>
    <ns0:row r="104" ht="15.75" customHeight="1">
      <ns0:c r="K104" s="267"/>
      <ns0:c r="L104" s="270"/>
    </ns0:row>
    <ns0:row r="105" ht="15.75" customHeight="1">
      <ns0:c r="K105" s="267"/>
      <ns0:c r="L105" s="270"/>
    </ns0:row>
    <ns0:row r="106" ht="15.75" customHeight="1">
      <ns0:c r="K106" s="267"/>
      <ns0:c r="L106" s="270"/>
    </ns0:row>
    <ns0:row r="107" ht="15.75" customHeight="1">
      <ns0:c r="K107" s="267"/>
      <ns0:c r="L107" s="270"/>
    </ns0:row>
    <ns0:row r="108" ht="15.75" customHeight="1">
      <ns0:c r="K108" s="267"/>
      <ns0:c r="L108" s="270"/>
    </ns0:row>
    <ns0:row r="109" ht="15.75" customHeight="1">
      <ns0:c r="K109" s="267"/>
      <ns0:c r="L109" s="270"/>
    </ns0:row>
    <ns0:row r="110" ht="15.75" customHeight="1">
      <ns0:c r="K110" s="267"/>
      <ns0:c r="L110" s="270"/>
    </ns0:row>
    <ns0:row r="111" ht="15.75" customHeight="1">
      <ns0:c r="K111" s="267"/>
      <ns0:c r="L111" s="270"/>
    </ns0:row>
    <ns0:row r="112" ht="15.75" customHeight="1">
      <ns0:c r="K112" s="267"/>
      <ns0:c r="L112" s="270"/>
    </ns0:row>
    <ns0:row r="113" ht="15.75" customHeight="1">
      <ns0:c r="K113" s="267"/>
      <ns0:c r="L113" s="270"/>
    </ns0:row>
    <ns0:row r="114" ht="15.75" customHeight="1">
      <ns0:c r="K114" s="267"/>
      <ns0:c r="L114" s="270"/>
    </ns0:row>
    <ns0:row r="115" ht="15.75" customHeight="1">
      <ns0:c r="K115" s="267"/>
      <ns0:c r="L115" s="270"/>
    </ns0:row>
    <ns0:row r="116" ht="15.75" customHeight="1">
      <ns0:c r="K116" s="267"/>
      <ns0:c r="L116" s="270"/>
    </ns0:row>
    <ns0:row r="117" ht="15.75" customHeight="1">
      <ns0:c r="K117" s="267"/>
      <ns0:c r="L117" s="270"/>
    </ns0:row>
    <ns0:row r="118" ht="15.75" customHeight="1">
      <ns0:c r="K118" s="267"/>
      <ns0:c r="L118" s="270"/>
    </ns0:row>
    <ns0:row r="119" ht="15.75" customHeight="1">
      <ns0:c r="K119" s="267"/>
      <ns0:c r="L119" s="270"/>
    </ns0:row>
    <ns0:row r="120" ht="15.75" customHeight="1">
      <ns0:c r="K120" s="267"/>
      <ns0:c r="L120" s="270"/>
    </ns0:row>
    <ns0:row r="121" ht="15.75" customHeight="1">
      <ns0:c r="K121" s="267"/>
      <ns0:c r="L121" s="270"/>
    </ns0:row>
    <ns0:row r="122" ht="15.75" customHeight="1">
      <ns0:c r="K122" s="267"/>
      <ns0:c r="L122" s="270"/>
    </ns0:row>
    <ns0:row r="123" ht="15.75" customHeight="1">
      <ns0:c r="K123" s="267"/>
      <ns0:c r="L123" s="270"/>
    </ns0:row>
    <ns0:row r="124" ht="15.75" customHeight="1">
      <ns0:c r="K124" s="267"/>
      <ns0:c r="L124" s="270"/>
    </ns0:row>
    <ns0:row r="125" ht="15.75" customHeight="1">
      <ns0:c r="K125" s="267"/>
      <ns0:c r="L125" s="270"/>
    </ns0:row>
    <ns0:row r="126" ht="15.75" customHeight="1">
      <ns0:c r="K126" s="267"/>
      <ns0:c r="L126" s="270"/>
    </ns0:row>
    <ns0:row r="127" ht="15.75" customHeight="1">
      <ns0:c r="K127" s="267"/>
      <ns0:c r="L127" s="270"/>
    </ns0:row>
    <ns0:row r="128" ht="15.75" customHeight="1">
      <ns0:c r="K128" s="267"/>
      <ns0:c r="L128" s="270"/>
    </ns0:row>
    <ns0:row r="129" ht="15.75" customHeight="1">
      <ns0:c r="K129" s="267"/>
      <ns0:c r="L129" s="270"/>
    </ns0:row>
    <ns0:row r="130" ht="15.75" customHeight="1">
      <ns0:c r="K130" s="267"/>
      <ns0:c r="L130" s="270"/>
    </ns0:row>
    <ns0:row r="131" ht="15.75" customHeight="1">
      <ns0:c r="K131" s="267"/>
      <ns0:c r="L131" s="270"/>
    </ns0:row>
    <ns0:row r="132" ht="15.75" customHeight="1">
      <ns0:c r="K132" s="267"/>
      <ns0:c r="L132" s="270"/>
    </ns0:row>
    <ns0:row r="133" ht="15.75" customHeight="1">
      <ns0:c r="K133" s="267"/>
      <ns0:c r="L133" s="270"/>
    </ns0:row>
    <ns0:row r="134" ht="15.75" customHeight="1">
      <ns0:c r="K134" s="267"/>
      <ns0:c r="L134" s="270"/>
    </ns0:row>
    <ns0:row r="135" ht="15.75" customHeight="1">
      <ns0:c r="K135" s="267"/>
      <ns0:c r="L135" s="270"/>
    </ns0:row>
    <ns0:row r="136" ht="15.75" customHeight="1">
      <ns0:c r="K136" s="267"/>
      <ns0:c r="L136" s="270"/>
    </ns0:row>
    <ns0:row r="137" ht="15.75" customHeight="1">
      <ns0:c r="K137" s="267"/>
      <ns0:c r="L137" s="270"/>
    </ns0:row>
    <ns0:row r="138" ht="15.75" customHeight="1">
      <ns0:c r="K138" s="267"/>
      <ns0:c r="L138" s="270"/>
    </ns0:row>
    <ns0:row r="139" ht="15.75" customHeight="1">
      <ns0:c r="K139" s="267"/>
      <ns0:c r="L139" s="270"/>
    </ns0:row>
    <ns0:row r="140" ht="15.75" customHeight="1">
      <ns0:c r="K140" s="267"/>
      <ns0:c r="L140" s="270"/>
    </ns0:row>
    <ns0:row r="141" ht="15.75" customHeight="1">
      <ns0:c r="K141" s="267"/>
      <ns0:c r="L141" s="270"/>
    </ns0:row>
    <ns0:row r="142" ht="15.75" customHeight="1">
      <ns0:c r="K142" s="267"/>
      <ns0:c r="L142" s="270"/>
    </ns0:row>
    <ns0:row r="143" ht="15.75" customHeight="1">
      <ns0:c r="K143" s="267"/>
      <ns0:c r="L143" s="270"/>
    </ns0:row>
    <ns0:row r="144" ht="15.75" customHeight="1">
      <ns0:c r="K144" s="267"/>
      <ns0:c r="L144" s="270"/>
    </ns0:row>
    <ns0:row r="145" ht="15.75" customHeight="1">
      <ns0:c r="K145" s="267"/>
      <ns0:c r="L145" s="270"/>
    </ns0:row>
    <ns0:row r="146" ht="15.75" customHeight="1">
      <ns0:c r="K146" s="267"/>
      <ns0:c r="L146" s="270"/>
    </ns0:row>
    <ns0:row r="147" ht="15.75" customHeight="1">
      <ns0:c r="K147" s="267"/>
      <ns0:c r="L147" s="270"/>
    </ns0:row>
    <ns0:row r="148" ht="15.75" customHeight="1">
      <ns0:c r="K148" s="267"/>
      <ns0:c r="L148" s="270"/>
    </ns0:row>
    <ns0:row r="149" ht="15.75" customHeight="1">
      <ns0:c r="K149" s="267"/>
      <ns0:c r="L149" s="270"/>
    </ns0:row>
    <ns0:row r="150" ht="15.75" customHeight="1">
      <ns0:c r="K150" s="267"/>
      <ns0:c r="L150" s="270"/>
    </ns0:row>
    <ns0:row r="151" ht="15.75" customHeight="1">
      <ns0:c r="K151" s="267"/>
      <ns0:c r="L151" s="270"/>
    </ns0:row>
    <ns0:row r="152" ht="15.75" customHeight="1">
      <ns0:c r="K152" s="267"/>
      <ns0:c r="L152" s="270"/>
    </ns0:row>
    <ns0:row r="153" ht="15.75" customHeight="1">
      <ns0:c r="K153" s="267"/>
      <ns0:c r="L153" s="270"/>
    </ns0:row>
    <ns0:row r="154" ht="15.75" customHeight="1">
      <ns0:c r="K154" s="267"/>
      <ns0:c r="L154" s="270"/>
    </ns0:row>
    <ns0:row r="155" ht="15.75" customHeight="1">
      <ns0:c r="K155" s="267"/>
      <ns0:c r="L155" s="270"/>
    </ns0:row>
    <ns0:row r="156" ht="15.75" customHeight="1">
      <ns0:c r="K156" s="267"/>
      <ns0:c r="L156" s="270"/>
    </ns0:row>
    <ns0:row r="157" ht="15.75" customHeight="1">
      <ns0:c r="K157" s="267"/>
      <ns0:c r="L157" s="270"/>
    </ns0:row>
    <ns0:row r="158" ht="15.75" customHeight="1">
      <ns0:c r="K158" s="267"/>
      <ns0:c r="L158" s="270"/>
    </ns0:row>
    <ns0:row r="159" ht="15.75" customHeight="1">
      <ns0:c r="K159" s="267"/>
      <ns0:c r="L159" s="270"/>
    </ns0:row>
    <ns0:row r="160" ht="15.75" customHeight="1">
      <ns0:c r="K160" s="267"/>
      <ns0:c r="L160" s="270"/>
    </ns0:row>
    <ns0:row r="161" ht="15.75" customHeight="1">
      <ns0:c r="K161" s="267"/>
      <ns0:c r="L161" s="270"/>
    </ns0:row>
    <ns0:row r="162" ht="15.75" customHeight="1">
      <ns0:c r="K162" s="267"/>
      <ns0:c r="L162" s="270"/>
    </ns0:row>
    <ns0:row r="163" ht="15.75" customHeight="1">
      <ns0:c r="K163" s="267"/>
      <ns0:c r="L163" s="270"/>
    </ns0:row>
    <ns0:row r="164" ht="15.75" customHeight="1">
      <ns0:c r="K164" s="267"/>
      <ns0:c r="L164" s="270"/>
    </ns0:row>
    <ns0:row r="165" ht="15.75" customHeight="1">
      <ns0:c r="K165" s="267"/>
      <ns0:c r="L165" s="270"/>
    </ns0:row>
    <ns0:row r="166" ht="15.75" customHeight="1">
      <ns0:c r="K166" s="267"/>
      <ns0:c r="L166" s="270"/>
    </ns0:row>
    <ns0:row r="167" ht="15.75" customHeight="1">
      <ns0:c r="K167" s="267"/>
      <ns0:c r="L167" s="270"/>
    </ns0:row>
    <ns0:row r="168" ht="15.75" customHeight="1">
      <ns0:c r="K168" s="267"/>
      <ns0:c r="L168" s="270"/>
    </ns0:row>
    <ns0:row r="169" ht="15.75" customHeight="1">
      <ns0:c r="K169" s="267"/>
      <ns0:c r="L169" s="270"/>
    </ns0:row>
    <ns0:row r="170" ht="15.75" customHeight="1">
      <ns0:c r="K170" s="267"/>
      <ns0:c r="L170" s="270"/>
    </ns0:row>
    <ns0:row r="171" ht="15.75" customHeight="1">
      <ns0:c r="K171" s="267"/>
      <ns0:c r="L171" s="270"/>
    </ns0:row>
    <ns0:row r="172" ht="15.75" customHeight="1">
      <ns0:c r="K172" s="267"/>
      <ns0:c r="L172" s="270"/>
    </ns0:row>
    <ns0:row r="173" ht="15.75" customHeight="1">
      <ns0:c r="K173" s="267"/>
      <ns0:c r="L173" s="270"/>
    </ns0:row>
    <ns0:row r="174" ht="15.75" customHeight="1">
      <ns0:c r="K174" s="267"/>
      <ns0:c r="L174" s="270"/>
    </ns0:row>
    <ns0:row r="175" ht="15.75" customHeight="1">
      <ns0:c r="K175" s="267"/>
      <ns0:c r="L175" s="270"/>
    </ns0:row>
    <ns0:row r="176" ht="15.75" customHeight="1">
      <ns0:c r="K176" s="267"/>
      <ns0:c r="L176" s="270"/>
    </ns0:row>
    <ns0:row r="177" ht="15.75" customHeight="1">
      <ns0:c r="K177" s="267"/>
      <ns0:c r="L177" s="270"/>
    </ns0:row>
    <ns0:row r="178" ht="15.75" customHeight="1">
      <ns0:c r="K178" s="267"/>
      <ns0:c r="L178" s="270"/>
    </ns0:row>
    <ns0:row r="179" ht="15.75" customHeight="1">
      <ns0:c r="K179" s="267"/>
      <ns0:c r="L179" s="270"/>
    </ns0:row>
    <ns0:row r="180" ht="15.75" customHeight="1">
      <ns0:c r="K180" s="267"/>
      <ns0:c r="L180" s="270"/>
    </ns0:row>
    <ns0:row r="181" ht="15.75" customHeight="1">
      <ns0:c r="K181" s="267"/>
      <ns0:c r="L181" s="270"/>
    </ns0:row>
    <ns0:row r="182" ht="15.75" customHeight="1">
      <ns0:c r="K182" s="267"/>
      <ns0:c r="L182" s="270"/>
    </ns0:row>
    <ns0:row r="183" ht="15.75" customHeight="1">
      <ns0:c r="K183" s="267"/>
      <ns0:c r="L183" s="270"/>
    </ns0:row>
    <ns0:row r="184" ht="15.75" customHeight="1">
      <ns0:c r="K184" s="267"/>
      <ns0:c r="L184" s="270"/>
    </ns0:row>
    <ns0:row r="185" ht="15.75" customHeight="1">
      <ns0:c r="K185" s="267"/>
      <ns0:c r="L185" s="270"/>
    </ns0:row>
    <ns0:row r="186" ht="15.75" customHeight="1">
      <ns0:c r="K186" s="267"/>
      <ns0:c r="L186" s="270"/>
    </ns0:row>
    <ns0:row r="187" ht="15.75" customHeight="1">
      <ns0:c r="K187" s="267"/>
      <ns0:c r="L187" s="270"/>
    </ns0:row>
    <ns0:row r="188" ht="15.75" customHeight="1">
      <ns0:c r="K188" s="267"/>
      <ns0:c r="L188" s="270"/>
    </ns0:row>
    <ns0:row r="189" ht="15.75" customHeight="1">
      <ns0:c r="K189" s="267"/>
      <ns0:c r="L189" s="270"/>
    </ns0:row>
    <ns0:row r="190" ht="15.75" customHeight="1">
      <ns0:c r="K190" s="267"/>
      <ns0:c r="L190" s="270"/>
    </ns0:row>
    <ns0:row r="191" ht="15.75" customHeight="1">
      <ns0:c r="K191" s="267"/>
      <ns0:c r="L191" s="270"/>
    </ns0:row>
    <ns0:row r="192" ht="15.75" customHeight="1">
      <ns0:c r="K192" s="267"/>
      <ns0:c r="L192" s="270"/>
    </ns0:row>
    <ns0:row r="193" ht="15.75" customHeight="1">
      <ns0:c r="K193" s="267"/>
      <ns0:c r="L193" s="270"/>
    </ns0:row>
    <ns0:row r="194" ht="15.75" customHeight="1">
      <ns0:c r="K194" s="267"/>
      <ns0:c r="L194" s="270"/>
    </ns0:row>
    <ns0:row r="195" ht="15.75" customHeight="1">
      <ns0:c r="K195" s="267"/>
      <ns0:c r="L195" s="270"/>
    </ns0:row>
    <ns0:row r="196" ht="15.75" customHeight="1">
      <ns0:c r="K196" s="267"/>
      <ns0:c r="L196" s="270"/>
    </ns0:row>
    <ns0:row r="197" ht="15.75" customHeight="1">
      <ns0:c r="K197" s="267"/>
      <ns0:c r="L197" s="270"/>
    </ns0:row>
    <ns0:row r="198" ht="15.75" customHeight="1">
      <ns0:c r="K198" s="267"/>
      <ns0:c r="L198" s="270"/>
    </ns0:row>
    <ns0:row r="199" ht="15.75" customHeight="1">
      <ns0:c r="K199" s="267"/>
      <ns0:c r="L199" s="270"/>
    </ns0:row>
    <ns0:row r="200" ht="15.75" customHeight="1">
      <ns0:c r="K200" s="267"/>
      <ns0:c r="L200" s="270"/>
    </ns0:row>
    <ns0:row r="201" ht="15.75" customHeight="1"/>
    <ns0:row r="202" ht="15.75" customHeight="1"/>
    <ns0:row r="203" ht="15.75" customHeight="1"/>
    <ns0:row r="204" ht="15.75" customHeight="1"/>
    <ns0:row r="205" ht="15.75" customHeight="1"/>
    <ns0:row r="206" ht="15.75" customHeight="1"/>
    <ns0:row r="207" ht="15.75" customHeight="1"/>
    <ns0:row r="208" ht="15.75" customHeight="1"/>
    <ns0:row r="209" ht="15.75" customHeight="1"/>
    <ns0:row r="210" ht="15.75" customHeight="1"/>
    <ns0:row r="211" ht="15.75" customHeight="1"/>
    <ns0:row r="212" ht="15.75" customHeight="1"/>
    <ns0:row r="213" ht="15.75" customHeight="1"/>
    <ns0:row r="214" ht="15.75" customHeight="1"/>
    <ns0:row r="215" ht="15.75" customHeight="1"/>
    <ns0:row r="216" ht="15.75" customHeight="1"/>
    <ns0:row r="217" ht="15.75" customHeight="1"/>
    <ns0:row r="218" ht="15.75" customHeight="1"/>
    <ns0:row r="219" ht="15.75" customHeight="1"/>
    <ns0:row r="220" ht="15.75" customHeight="1"/>
    <ns0:row r="221" ht="15.75" customHeight="1"/>
    <ns0:row r="222" ht="15.75" customHeight="1"/>
    <ns0:row r="223" ht="15.75" customHeight="1"/>
    <ns0:row r="224" ht="15.75" customHeight="1"/>
    <ns0:row r="225" ht="15.75" customHeight="1"/>
    <ns0:row r="226" ht="15.75" customHeight="1"/>
    <ns0:row r="227" ht="15.75" customHeight="1"/>
    <ns0:row r="228" ht="15.75" customHeight="1"/>
    <ns0:row r="229" ht="15.75" customHeight="1"/>
    <ns0:row r="230" ht="15.75" customHeight="1"/>
    <ns0:row r="231" ht="15.75" customHeight="1"/>
    <ns0:row r="232" ht="15.75" customHeight="1"/>
    <ns0:row r="233" ht="15.75" customHeight="1"/>
    <ns0:row r="234" ht="15.75" customHeight="1"/>
    <ns0:row r="235" ht="15.75" customHeight="1"/>
    <ns0:row r="236" ht="15.75" customHeight="1"/>
    <ns0:row r="237" ht="15.75" customHeight="1"/>
    <ns0:row r="238" ht="15.75" customHeight="1"/>
    <ns0:row r="239" ht="15.75" customHeight="1"/>
    <ns0:row r="240" ht="15.75" customHeight="1"/>
    <ns0:row r="241" ht="15.75" customHeight="1"/>
    <ns0:row r="242" ht="15.75" customHeight="1"/>
    <ns0:row r="243" ht="15.75" customHeight="1"/>
    <ns0:row r="244" ht="15.75" customHeight="1"/>
    <ns0:row r="245" ht="15.75" customHeight="1"/>
    <ns0:row r="246" ht="15.75" customHeight="1"/>
    <ns0:row r="247" ht="15.75" customHeight="1"/>
    <ns0:row r="248" ht="15.75" customHeight="1"/>
    <ns0:row r="249" ht="15.75" customHeight="1"/>
    <ns0:row r="250" ht="15.75" customHeight="1"/>
    <ns0:row r="251" ht="15.75" customHeight="1"/>
    <ns0:row r="252" ht="15.75" customHeight="1"/>
    <ns0:row r="253" ht="15.75" customHeight="1"/>
    <ns0:row r="254" ht="15.75" customHeight="1"/>
    <ns0:row r="255" ht="15.75" customHeight="1"/>
    <ns0:row r="256" ht="15.75" customHeight="1"/>
    <ns0:row r="257" ht="15.75" customHeight="1"/>
    <ns0:row r="258" ht="15.75" customHeight="1"/>
    <ns0:row r="259" ht="15.75" customHeight="1"/>
    <ns0:row r="260" ht="15.75" customHeight="1"/>
    <ns0:row r="261" ht="15.75" customHeight="1"/>
    <ns0:row r="262" ht="15.75" customHeight="1"/>
    <ns0:row r="263" ht="15.75" customHeight="1"/>
    <ns0:row r="264" ht="15.75" customHeight="1"/>
    <ns0:row r="265" ht="15.75" customHeight="1"/>
    <ns0:row r="266" ht="15.75" customHeight="1"/>
    <ns0:row r="267" ht="15.75" customHeight="1"/>
    <ns0:row r="268" ht="15.75" customHeight="1"/>
    <ns0:row r="269" ht="15.75" customHeight="1"/>
    <ns0:row r="270" ht="15.75" customHeight="1"/>
    <ns0:row r="271" ht="15.75" customHeight="1"/>
    <ns0:row r="272" ht="15.75" customHeight="1"/>
    <ns0:row r="273" ht="15.75" customHeight="1"/>
    <ns0:row r="274" ht="15.75" customHeight="1"/>
    <ns0:row r="275" ht="15.75" customHeight="1"/>
    <ns0:row r="276" ht="15.75" customHeight="1"/>
    <ns0:row r="277" ht="15.75" customHeight="1"/>
    <ns0:row r="278" ht="15.75" customHeight="1"/>
    <ns0:row r="279" ht="15.75" customHeight="1"/>
    <ns0:row r="280" ht="15.75" customHeight="1"/>
    <ns0:row r="281" ht="15.75" customHeight="1"/>
    <ns0:row r="282" ht="15.75" customHeight="1"/>
    <ns0:row r="283" ht="15.75" customHeight="1"/>
    <ns0:row r="284" ht="15.75" customHeight="1"/>
    <ns0:row r="285" ht="15.75" customHeight="1"/>
    <ns0:row r="286" ht="15.75" customHeight="1"/>
    <ns0:row r="287" ht="15.75" customHeight="1"/>
    <ns0:row r="288" ht="15.75" customHeight="1"/>
    <ns0:row r="289" ht="15.75" customHeight="1"/>
    <ns0:row r="290" ht="15.75" customHeight="1"/>
    <ns0:row r="291" ht="15.75" customHeight="1"/>
    <ns0:row r="292" ht="15.75" customHeight="1"/>
    <ns0:row r="293" ht="15.75" customHeight="1"/>
    <ns0:row r="294" ht="15.75" customHeight="1"/>
    <ns0:row r="295" ht="15.75" customHeight="1"/>
    <ns0:row r="296" ht="15.75" customHeight="1"/>
    <ns0:row r="297" ht="15.75" customHeight="1"/>
    <ns0:row r="298" ht="15.75" customHeight="1"/>
    <ns0:row r="299" ht="15.75" customHeight="1"/>
    <ns0:row r="300" ht="15.75" customHeight="1"/>
    <ns0:row r="301" ht="15.75" customHeight="1"/>
    <ns0:row r="302" ht="15.75" customHeight="1"/>
    <ns0:row r="303" ht="15.75" customHeight="1"/>
    <ns0:row r="304" ht="15.75" customHeight="1"/>
    <ns0:row r="305" ht="15.75" customHeight="1"/>
    <ns0:row r="306" ht="15.75" customHeight="1"/>
    <ns0:row r="307" ht="15.75" customHeight="1"/>
    <ns0:row r="308" ht="15.75" customHeight="1"/>
    <ns0:row r="309" ht="15.75" customHeight="1"/>
    <ns0:row r="310" ht="15.75" customHeight="1"/>
    <ns0:row r="311" ht="15.75" customHeight="1"/>
    <ns0:row r="312" ht="15.75" customHeight="1"/>
    <ns0:row r="313" ht="15.75" customHeight="1"/>
    <ns0:row r="314" ht="15.75" customHeight="1"/>
    <ns0:row r="315" ht="15.75" customHeight="1"/>
    <ns0:row r="316" ht="15.75" customHeight="1"/>
    <ns0:row r="317" ht="15.75" customHeight="1"/>
    <ns0:row r="318" ht="15.75" customHeight="1"/>
    <ns0:row r="319" ht="15.75" customHeight="1"/>
    <ns0:row r="320" ht="15.75" customHeight="1"/>
    <ns0:row r="321" ht="15.75" customHeight="1"/>
    <ns0:row r="322" ht="15.75" customHeight="1"/>
    <ns0:row r="323" ht="15.75" customHeight="1"/>
    <ns0:row r="324" ht="15.75" customHeight="1"/>
    <ns0:row r="325" ht="15.75" customHeight="1"/>
    <ns0:row r="326" ht="15.75" customHeight="1"/>
    <ns0:row r="327" ht="15.75" customHeight="1"/>
    <ns0:row r="328" ht="15.75" customHeight="1"/>
    <ns0:row r="329" ht="15.75" customHeight="1"/>
    <ns0:row r="330" ht="15.75" customHeight="1"/>
    <ns0:row r="331" ht="15.75" customHeight="1"/>
    <ns0:row r="332" ht="15.75" customHeight="1"/>
    <ns0:row r="333" ht="15.75" customHeight="1"/>
    <ns0:row r="334" ht="15.75" customHeight="1"/>
    <ns0:row r="335" ht="15.75" customHeight="1"/>
    <ns0:row r="336" ht="15.75" customHeight="1"/>
    <ns0:row r="337" ht="15.75" customHeight="1"/>
    <ns0:row r="338" ht="15.75" customHeight="1"/>
    <ns0:row r="339" ht="15.75" customHeight="1"/>
    <ns0:row r="340" ht="15.75" customHeight="1"/>
    <ns0:row r="341" ht="15.75" customHeight="1"/>
    <ns0:row r="342" ht="15.75" customHeight="1"/>
    <ns0:row r="343" ht="15.75" customHeight="1"/>
    <ns0:row r="344" ht="15.75" customHeight="1"/>
    <ns0:row r="345" ht="15.75" customHeight="1"/>
    <ns0:row r="346" ht="15.75" customHeight="1"/>
    <ns0:row r="347" ht="15.75" customHeight="1"/>
    <ns0:row r="348" ht="15.75" customHeight="1"/>
    <ns0:row r="349" ht="15.75" customHeight="1"/>
    <ns0:row r="350" ht="15.75" customHeight="1"/>
    <ns0:row r="351" ht="15.75" customHeight="1"/>
    <ns0:row r="352" ht="15.75" customHeight="1"/>
    <ns0:row r="353" ht="15.75" customHeight="1"/>
    <ns0:row r="354" ht="15.75" customHeight="1"/>
    <ns0:row r="355" ht="15.75" customHeight="1"/>
    <ns0:row r="356" ht="15.75" customHeight="1"/>
    <ns0:row r="357" ht="15.75" customHeight="1"/>
    <ns0:row r="358" ht="15.75" customHeight="1"/>
    <ns0:row r="359" ht="15.75" customHeight="1"/>
    <ns0:row r="360" ht="15.75" customHeight="1"/>
    <ns0:row r="361" ht="15.75" customHeight="1"/>
    <ns0:row r="362" ht="15.75" customHeight="1"/>
    <ns0:row r="363" ht="15.75" customHeight="1"/>
    <ns0:row r="364" ht="15.75" customHeight="1"/>
    <ns0:row r="365" ht="15.75" customHeight="1"/>
    <ns0:row r="366" ht="15.75" customHeight="1"/>
    <ns0:row r="367" ht="15.75" customHeight="1"/>
    <ns0:row r="368" ht="15.75" customHeight="1"/>
    <ns0:row r="369" ht="15.75" customHeight="1"/>
    <ns0:row r="370" ht="15.75" customHeight="1"/>
    <ns0:row r="371" ht="15.75" customHeight="1"/>
    <ns0:row r="372" ht="15.75" customHeight="1"/>
    <ns0:row r="373" ht="15.75" customHeight="1"/>
    <ns0:row r="374" ht="15.75" customHeight="1"/>
    <ns0:row r="375" ht="15.75" customHeight="1"/>
    <ns0:row r="376" ht="15.75" customHeight="1"/>
    <ns0:row r="377" ht="15.75" customHeight="1"/>
    <ns0:row r="378" ht="15.75" customHeight="1"/>
    <ns0:row r="379" ht="15.75" customHeight="1"/>
    <ns0:row r="380" ht="15.75" customHeight="1"/>
    <ns0:row r="381" ht="15.75" customHeight="1"/>
    <ns0:row r="382" ht="15.75" customHeight="1"/>
    <ns0:row r="383" ht="15.75" customHeight="1"/>
    <ns0:row r="384" ht="15.75" customHeight="1"/>
    <ns0:row r="385" ht="15.75" customHeight="1"/>
    <ns0:row r="386" ht="15.75" customHeight="1"/>
    <ns0:row r="387" ht="15.75" customHeight="1"/>
    <ns0:row r="388" ht="15.75" customHeight="1"/>
    <ns0:row r="389" ht="15.75" customHeight="1"/>
    <ns0:row r="390" ht="15.75" customHeight="1"/>
    <ns0:row r="391" ht="15.75" customHeight="1"/>
    <ns0:row r="392" ht="15.75" customHeight="1"/>
    <ns0:row r="393" ht="15.75" customHeight="1"/>
    <ns0:row r="394" ht="15.75" customHeight="1"/>
    <ns0:row r="395" ht="15.75" customHeight="1"/>
    <ns0:row r="396" ht="15.75" customHeight="1"/>
    <ns0:row r="397" ht="15.75" customHeight="1"/>
    <ns0:row r="398" ht="15.75" customHeight="1"/>
    <ns0:row r="399" ht="15.75" customHeight="1"/>
    <ns0:row r="400" ht="15.75" customHeight="1"/>
    <ns0:row r="401" ht="15.75" customHeight="1"/>
    <ns0:row r="402" ht="15.75" customHeight="1"/>
    <ns0:row r="403" ht="15.75" customHeight="1"/>
    <ns0:row r="404" ht="15.75" customHeight="1"/>
    <ns0:row r="405" ht="15.75" customHeight="1"/>
    <ns0:row r="406" ht="15.75" customHeight="1"/>
    <ns0:row r="407" ht="15.75" customHeight="1"/>
    <ns0:row r="408" ht="15.75" customHeight="1"/>
    <ns0:row r="409" ht="15.75" customHeight="1"/>
    <ns0:row r="410" ht="15.75" customHeight="1"/>
    <ns0:row r="411" ht="15.75" customHeight="1"/>
    <ns0:row r="412" ht="15.75" customHeight="1"/>
    <ns0:row r="413" ht="15.75" customHeight="1"/>
    <ns0:row r="414" ht="15.75" customHeight="1"/>
    <ns0:row r="415" ht="15.75" customHeight="1"/>
    <ns0:row r="416" ht="15.75" customHeight="1"/>
    <ns0:row r="417" ht="15.75" customHeight="1"/>
    <ns0:row r="418" ht="15.75" customHeight="1"/>
    <ns0:row r="419" ht="15.75" customHeight="1"/>
    <ns0:row r="420" ht="15.75" customHeight="1"/>
    <ns0:row r="421" ht="15.75" customHeight="1"/>
    <ns0:row r="422" ht="15.75" customHeight="1"/>
    <ns0:row r="423" ht="15.75" customHeight="1"/>
    <ns0:row r="424" ht="15.75" customHeight="1"/>
    <ns0:row r="425" ht="15.75" customHeight="1"/>
    <ns0:row r="426" ht="15.75" customHeight="1"/>
    <ns0:row r="427" ht="15.75" customHeight="1"/>
    <ns0:row r="428" ht="15.75" customHeight="1"/>
    <ns0:row r="429" ht="15.75" customHeight="1"/>
    <ns0:row r="430" ht="15.75" customHeight="1"/>
    <ns0:row r="431" ht="15.75" customHeight="1"/>
    <ns0:row r="432" ht="15.75" customHeight="1"/>
    <ns0:row r="433" ht="15.75" customHeight="1"/>
    <ns0:row r="434" ht="15.75" customHeight="1"/>
    <ns0:row r="435" ht="15.75" customHeight="1"/>
    <ns0:row r="436" ht="15.75" customHeight="1"/>
    <ns0:row r="437" ht="15.75" customHeight="1"/>
    <ns0:row r="438" ht="15.75" customHeight="1"/>
    <ns0:row r="439" ht="15.75" customHeight="1"/>
    <ns0:row r="440" ht="15.75" customHeight="1"/>
    <ns0:row r="441" ht="15.75" customHeight="1"/>
    <ns0:row r="442" ht="15.75" customHeight="1"/>
    <ns0:row r="443" ht="15.75" customHeight="1"/>
    <ns0:row r="444" ht="15.75" customHeight="1"/>
    <ns0:row r="445" ht="15.75" customHeight="1"/>
    <ns0:row r="446" ht="15.75" customHeight="1"/>
    <ns0:row r="447" ht="15.75" customHeight="1"/>
    <ns0:row r="448" ht="15.75" customHeight="1"/>
    <ns0:row r="449" ht="15.75" customHeight="1"/>
    <ns0:row r="450" ht="15.75" customHeight="1"/>
    <ns0:row r="451" ht="15.75" customHeight="1"/>
    <ns0:row r="452" ht="15.75" customHeight="1"/>
    <ns0:row r="453" ht="15.75" customHeight="1"/>
    <ns0:row r="454" ht="15.75" customHeight="1"/>
    <ns0:row r="455" ht="15.75" customHeight="1"/>
    <ns0:row r="456" ht="15.75" customHeight="1"/>
    <ns0:row r="457" ht="15.75" customHeight="1"/>
    <ns0:row r="458" ht="15.75" customHeight="1"/>
    <ns0:row r="459" ht="15.75" customHeight="1"/>
    <ns0:row r="460" ht="15.75" customHeight="1"/>
    <ns0:row r="461" ht="15.75" customHeight="1"/>
    <ns0:row r="462" ht="15.75" customHeight="1"/>
    <ns0:row r="463" ht="15.75" customHeight="1"/>
    <ns0:row r="464" ht="15.75" customHeight="1"/>
    <ns0:row r="465" ht="15.75" customHeight="1"/>
    <ns0:row r="466" ht="15.75" customHeight="1"/>
    <ns0:row r="467" ht="15.75" customHeight="1"/>
    <ns0:row r="468" ht="15.75" customHeight="1"/>
    <ns0:row r="469" ht="15.75" customHeight="1"/>
    <ns0:row r="470" ht="15.75" customHeight="1"/>
    <ns0:row r="471" ht="15.75" customHeight="1"/>
    <ns0:row r="472" ht="15.75" customHeight="1"/>
    <ns0:row r="473" ht="15.75" customHeight="1"/>
    <ns0:row r="474" ht="15.75" customHeight="1"/>
    <ns0:row r="475" ht="15.75" customHeight="1"/>
    <ns0:row r="476" ht="15.75" customHeight="1"/>
    <ns0:row r="477" ht="15.75" customHeight="1"/>
    <ns0:row r="478" ht="15.75" customHeight="1"/>
    <ns0:row r="479" ht="15.75" customHeight="1"/>
    <ns0:row r="480" ht="15.75" customHeight="1"/>
    <ns0:row r="481" ht="15.75" customHeight="1"/>
    <ns0:row r="482" ht="15.75" customHeight="1"/>
    <ns0:row r="483" ht="15.75" customHeight="1"/>
    <ns0:row r="484" ht="15.75" customHeight="1"/>
    <ns0:row r="485" ht="15.75" customHeight="1"/>
    <ns0:row r="486" ht="15.75" customHeight="1"/>
    <ns0:row r="487" ht="15.75" customHeight="1"/>
    <ns0:row r="488" ht="15.75" customHeight="1"/>
    <ns0:row r="489" ht="15.75" customHeight="1"/>
    <ns0:row r="490" ht="15.75" customHeight="1"/>
    <ns0:row r="491" ht="15.75" customHeight="1"/>
    <ns0:row r="492" ht="15.75" customHeight="1"/>
    <ns0:row r="493" ht="15.75" customHeight="1"/>
    <ns0:row r="494" ht="15.75" customHeight="1"/>
    <ns0:row r="495" ht="15.75" customHeight="1"/>
    <ns0:row r="496" ht="15.75" customHeight="1"/>
    <ns0:row r="497" ht="15.75" customHeight="1"/>
    <ns0:row r="498" ht="15.75" customHeight="1"/>
    <ns0:row r="499" ht="15.75" customHeight="1"/>
    <ns0:row r="500" ht="15.75" customHeight="1"/>
    <ns0:row r="501" ht="15.75" customHeight="1"/>
    <ns0:row r="502" ht="15.75" customHeight="1"/>
    <ns0:row r="503" ht="15.75" customHeight="1"/>
    <ns0:row r="504" ht="15.75" customHeight="1"/>
    <ns0:row r="505" ht="15.75" customHeight="1"/>
    <ns0:row r="506" ht="15.75" customHeight="1"/>
    <ns0:row r="507" ht="15.75" customHeight="1"/>
    <ns0:row r="508" ht="15.75" customHeight="1"/>
    <ns0:row r="509" ht="15.75" customHeight="1"/>
    <ns0:row r="510" ht="15.75" customHeight="1"/>
    <ns0:row r="511" ht="15.75" customHeight="1"/>
    <ns0:row r="512" ht="15.75" customHeight="1"/>
    <ns0:row r="513" ht="15.75" customHeight="1"/>
    <ns0:row r="514" ht="15.75" customHeight="1"/>
    <ns0:row r="515" ht="15.75" customHeight="1"/>
    <ns0:row r="516" ht="15.75" customHeight="1"/>
    <ns0:row r="517" ht="15.75" customHeight="1"/>
    <ns0:row r="518" ht="15.75" customHeight="1"/>
    <ns0:row r="519" ht="15.75" customHeight="1"/>
    <ns0:row r="520" ht="15.75" customHeight="1"/>
    <ns0:row r="521" ht="15.75" customHeight="1"/>
    <ns0:row r="522" ht="15.75" customHeight="1"/>
    <ns0:row r="523" ht="15.75" customHeight="1"/>
    <ns0:row r="524" ht="15.75" customHeight="1"/>
    <ns0:row r="525" ht="15.75" customHeight="1"/>
    <ns0:row r="526" ht="15.75" customHeight="1"/>
    <ns0:row r="527" ht="15.75" customHeight="1"/>
    <ns0:row r="528" ht="15.75" customHeight="1"/>
    <ns0:row r="529" ht="15.75" customHeight="1"/>
    <ns0:row r="530" ht="15.75" customHeight="1"/>
    <ns0:row r="531" ht="15.75" customHeight="1"/>
    <ns0:row r="532" ht="15.75" customHeight="1"/>
    <ns0:row r="533" ht="15.75" customHeight="1"/>
    <ns0:row r="534" ht="15.75" customHeight="1"/>
    <ns0:row r="535" ht="15.75" customHeight="1"/>
    <ns0:row r="536" ht="15.75" customHeight="1"/>
    <ns0:row r="537" ht="15.75" customHeight="1"/>
    <ns0:row r="538" ht="15.75" customHeight="1"/>
    <ns0:row r="539" ht="15.75" customHeight="1"/>
    <ns0:row r="540" ht="15.75" customHeight="1"/>
    <ns0:row r="541" ht="15.75" customHeight="1"/>
    <ns0:row r="542" ht="15.75" customHeight="1"/>
    <ns0:row r="543" ht="15.75" customHeight="1"/>
    <ns0:row r="544" ht="15.75" customHeight="1"/>
    <ns0:row r="545" ht="15.75" customHeight="1"/>
    <ns0:row r="546" ht="15.75" customHeight="1"/>
    <ns0:row r="547" ht="15.75" customHeight="1"/>
    <ns0:row r="548" ht="15.75" customHeight="1"/>
    <ns0:row r="549" ht="15.75" customHeight="1"/>
    <ns0:row r="550" ht="15.75" customHeight="1"/>
    <ns0:row r="551" ht="15.75" customHeight="1"/>
    <ns0:row r="552" ht="15.75" customHeight="1"/>
    <ns0:row r="553" ht="15.75" customHeight="1"/>
    <ns0:row r="554" ht="15.75" customHeight="1"/>
    <ns0:row r="555" ht="15.75" customHeight="1"/>
    <ns0:row r="556" ht="15.75" customHeight="1"/>
    <ns0:row r="557" ht="15.75" customHeight="1"/>
    <ns0:row r="558" ht="15.75" customHeight="1"/>
    <ns0:row r="559" ht="15.75" customHeight="1"/>
    <ns0:row r="560" ht="15.75" customHeight="1"/>
    <ns0:row r="561" ht="15.75" customHeight="1"/>
    <ns0:row r="562" ht="15.75" customHeight="1"/>
    <ns0:row r="563" ht="15.75" customHeight="1"/>
    <ns0:row r="564" ht="15.75" customHeight="1"/>
    <ns0:row r="565" ht="15.75" customHeight="1"/>
    <ns0:row r="566" ht="15.75" customHeight="1"/>
    <ns0:row r="567" ht="15.75" customHeight="1"/>
    <ns0:row r="568" ht="15.75" customHeight="1"/>
    <ns0:row r="569" ht="15.75" customHeight="1"/>
    <ns0:row r="570" ht="15.75" customHeight="1"/>
    <ns0:row r="571" ht="15.75" customHeight="1"/>
    <ns0:row r="572" ht="15.75" customHeight="1"/>
    <ns0:row r="573" ht="15.75" customHeight="1"/>
    <ns0:row r="574" ht="15.75" customHeight="1"/>
    <ns0:row r="575" ht="15.75" customHeight="1"/>
    <ns0:row r="576" ht="15.75" customHeight="1"/>
    <ns0:row r="577" ht="15.75" customHeight="1"/>
    <ns0:row r="578" ht="15.75" customHeight="1"/>
    <ns0:row r="579" ht="15.75" customHeight="1"/>
    <ns0:row r="580" ht="15.75" customHeight="1"/>
    <ns0:row r="581" ht="15.75" customHeight="1"/>
    <ns0:row r="582" ht="15.75" customHeight="1"/>
    <ns0:row r="583" ht="15.75" customHeight="1"/>
    <ns0:row r="584" ht="15.75" customHeight="1"/>
    <ns0:row r="585" ht="15.75" customHeight="1"/>
    <ns0:row r="586" ht="15.75" customHeight="1"/>
    <ns0:row r="587" ht="15.75" customHeight="1"/>
    <ns0:row r="588" ht="15.75" customHeight="1"/>
    <ns0:row r="589" ht="15.75" customHeight="1"/>
    <ns0:row r="590" ht="15.75" customHeight="1"/>
    <ns0:row r="591" ht="15.75" customHeight="1"/>
    <ns0:row r="592" ht="15.75" customHeight="1"/>
    <ns0:row r="593" ht="15.75" customHeight="1"/>
    <ns0:row r="594" ht="15.75" customHeight="1"/>
    <ns0:row r="595" ht="15.75" customHeight="1"/>
    <ns0:row r="596" ht="15.75" customHeight="1"/>
    <ns0:row r="597" ht="15.75" customHeight="1"/>
    <ns0:row r="598" ht="15.75" customHeight="1"/>
    <ns0:row r="599" ht="15.75" customHeight="1"/>
    <ns0:row r="600" ht="15.75" customHeight="1"/>
    <ns0:row r="601" ht="15.75" customHeight="1"/>
    <ns0:row r="602" ht="15.75" customHeight="1"/>
    <ns0:row r="603" ht="15.75" customHeight="1"/>
    <ns0:row r="604" ht="15.75" customHeight="1"/>
    <ns0:row r="605" ht="15.75" customHeight="1"/>
    <ns0:row r="606" ht="15.75" customHeight="1"/>
    <ns0:row r="607" ht="15.75" customHeight="1"/>
    <ns0:row r="608" ht="15.75" customHeight="1"/>
    <ns0:row r="609" ht="15.75" customHeight="1"/>
    <ns0:row r="610" ht="15.75" customHeight="1"/>
    <ns0:row r="611" ht="15.75" customHeight="1"/>
    <ns0:row r="612" ht="15.75" customHeight="1"/>
    <ns0:row r="613" ht="15.75" customHeight="1"/>
    <ns0:row r="614" ht="15.75" customHeight="1"/>
    <ns0:row r="615" ht="15.75" customHeight="1"/>
    <ns0:row r="616" ht="15.75" customHeight="1"/>
    <ns0:row r="617" ht="15.75" customHeight="1"/>
    <ns0:row r="618" ht="15.75" customHeight="1"/>
    <ns0:row r="619" ht="15.75" customHeight="1"/>
    <ns0:row r="620" ht="15.75" customHeight="1"/>
    <ns0:row r="621" ht="15.75" customHeight="1"/>
    <ns0:row r="622" ht="15.75" customHeight="1"/>
    <ns0:row r="623" ht="15.75" customHeight="1"/>
    <ns0:row r="624" ht="15.75" customHeight="1"/>
    <ns0:row r="625" ht="15.75" customHeight="1"/>
    <ns0:row r="626" ht="15.75" customHeight="1"/>
    <ns0:row r="627" ht="15.75" customHeight="1"/>
    <ns0:row r="628" ht="15.75" customHeight="1"/>
    <ns0:row r="629" ht="15.75" customHeight="1"/>
    <ns0:row r="630" ht="15.75" customHeight="1"/>
    <ns0:row r="631" ht="15.75" customHeight="1"/>
    <ns0:row r="632" ht="15.75" customHeight="1"/>
    <ns0:row r="633" ht="15.75" customHeight="1"/>
    <ns0:row r="634" ht="15.75" customHeight="1"/>
    <ns0:row r="635" ht="15.75" customHeight="1"/>
    <ns0:row r="636" ht="15.75" customHeight="1"/>
    <ns0:row r="637" ht="15.75" customHeight="1"/>
    <ns0:row r="638" ht="15.75" customHeight="1"/>
    <ns0:row r="639" ht="15.75" customHeight="1"/>
    <ns0:row r="640" ht="15.75" customHeight="1"/>
    <ns0:row r="641" ht="15.75" customHeight="1"/>
    <ns0:row r="642" ht="15.75" customHeight="1"/>
    <ns0:row r="643" ht="15.75" customHeight="1"/>
    <ns0:row r="644" ht="15.75" customHeight="1"/>
    <ns0:row r="645" ht="15.75" customHeight="1"/>
    <ns0:row r="646" ht="15.75" customHeight="1"/>
    <ns0:row r="647" ht="15.75" customHeight="1"/>
    <ns0:row r="648" ht="15.75" customHeight="1"/>
    <ns0:row r="649" ht="15.75" customHeight="1"/>
    <ns0:row r="650" ht="15.75" customHeight="1"/>
    <ns0:row r="651" ht="15.75" customHeight="1"/>
    <ns0:row r="652" ht="15.75" customHeight="1"/>
    <ns0:row r="653" ht="15.75" customHeight="1"/>
    <ns0:row r="654" ht="15.75" customHeight="1"/>
    <ns0:row r="655" ht="15.75" customHeight="1"/>
    <ns0:row r="656" ht="15.75" customHeight="1"/>
    <ns0:row r="657" ht="15.75" customHeight="1"/>
    <ns0:row r="658" ht="15.75" customHeight="1"/>
    <ns0:row r="659" ht="15.75" customHeight="1"/>
    <ns0:row r="660" ht="15.75" customHeight="1"/>
    <ns0:row r="661" ht="15.75" customHeight="1"/>
    <ns0:row r="662" ht="15.75" customHeight="1"/>
    <ns0:row r="663" ht="15.75" customHeight="1"/>
    <ns0:row r="664" ht="15.75" customHeight="1"/>
    <ns0:row r="665" ht="15.75" customHeight="1"/>
    <ns0:row r="666" ht="15.75" customHeight="1"/>
    <ns0:row r="667" ht="15.75" customHeight="1"/>
    <ns0:row r="668" ht="15.75" customHeight="1"/>
    <ns0:row r="669" ht="15.75" customHeight="1"/>
    <ns0:row r="670" ht="15.75" customHeight="1"/>
    <ns0:row r="671" ht="15.75" customHeight="1"/>
    <ns0:row r="672" ht="15.75" customHeight="1"/>
    <ns0:row r="673" ht="15.75" customHeight="1"/>
    <ns0:row r="674" ht="15.75" customHeight="1"/>
    <ns0:row r="675" ht="15.75" customHeight="1"/>
    <ns0:row r="676" ht="15.75" customHeight="1"/>
    <ns0:row r="677" ht="15.75" customHeight="1"/>
    <ns0:row r="678" ht="15.75" customHeight="1"/>
    <ns0:row r="679" ht="15.75" customHeight="1"/>
    <ns0:row r="680" ht="15.75" customHeight="1"/>
    <ns0:row r="681" ht="15.75" customHeight="1"/>
    <ns0:row r="682" ht="15.75" customHeight="1"/>
    <ns0:row r="683" ht="15.75" customHeight="1"/>
    <ns0:row r="684" ht="15.75" customHeight="1"/>
    <ns0:row r="685" ht="15.75" customHeight="1"/>
    <ns0:row r="686" ht="15.75" customHeight="1"/>
    <ns0:row r="687" ht="15.75" customHeight="1"/>
    <ns0:row r="688" ht="15.75" customHeight="1"/>
    <ns0:row r="689" ht="15.75" customHeight="1"/>
    <ns0:row r="690" ht="15.75" customHeight="1"/>
    <ns0:row r="691" ht="15.75" customHeight="1"/>
    <ns0:row r="692" ht="15.75" customHeight="1"/>
    <ns0:row r="693" ht="15.75" customHeight="1"/>
    <ns0:row r="694" ht="15.75" customHeight="1"/>
    <ns0:row r="695" ht="15.75" customHeight="1"/>
    <ns0:row r="696" ht="15.75" customHeight="1"/>
    <ns0:row r="697" ht="15.75" customHeight="1"/>
    <ns0:row r="698" ht="15.75" customHeight="1"/>
    <ns0:row r="699" ht="15.75" customHeight="1"/>
    <ns0:row r="700" ht="15.75" customHeight="1"/>
    <ns0:row r="701" ht="15.75" customHeight="1"/>
    <ns0:row r="702" ht="15.75" customHeight="1"/>
    <ns0:row r="703" ht="15.75" customHeight="1"/>
    <ns0:row r="704" ht="15.75" customHeight="1"/>
    <ns0:row r="705" ht="15.75" customHeight="1"/>
    <ns0:row r="706" ht="15.75" customHeight="1"/>
    <ns0:row r="707" ht="15.75" customHeight="1"/>
    <ns0:row r="708" ht="15.75" customHeight="1"/>
    <ns0:row r="709" ht="15.75" customHeight="1"/>
    <ns0:row r="710" ht="15.75" customHeight="1"/>
    <ns0:row r="711" ht="15.75" customHeight="1"/>
    <ns0:row r="712" ht="15.75" customHeight="1"/>
    <ns0:row r="713" ht="15.75" customHeight="1"/>
    <ns0:row r="714" ht="15.75" customHeight="1"/>
    <ns0:row r="715" ht="15.75" customHeight="1"/>
    <ns0:row r="716" ht="15.75" customHeight="1"/>
    <ns0:row r="717" ht="15.75" customHeight="1"/>
    <ns0:row r="718" ht="15.75" customHeight="1"/>
    <ns0:row r="719" ht="15.75" customHeight="1"/>
    <ns0:row r="720" ht="15.75" customHeight="1"/>
    <ns0:row r="721" ht="15.75" customHeight="1"/>
    <ns0:row r="722" ht="15.75" customHeight="1"/>
    <ns0:row r="723" ht="15.75" customHeight="1"/>
    <ns0:row r="724" ht="15.75" customHeight="1"/>
    <ns0:row r="725" ht="15.75" customHeight="1"/>
    <ns0:row r="726" ht="15.75" customHeight="1"/>
    <ns0:row r="727" ht="15.75" customHeight="1"/>
    <ns0:row r="728" ht="15.75" customHeight="1"/>
    <ns0:row r="729" ht="15.75" customHeight="1"/>
    <ns0:row r="730" ht="15.75" customHeight="1"/>
    <ns0:row r="731" ht="15.75" customHeight="1"/>
    <ns0:row r="732" ht="15.75" customHeight="1"/>
    <ns0:row r="733" ht="15.75" customHeight="1"/>
    <ns0:row r="734" ht="15.75" customHeight="1"/>
    <ns0:row r="735" ht="15.75" customHeight="1"/>
    <ns0:row r="736" ht="15.75" customHeight="1"/>
    <ns0:row r="737" ht="15.75" customHeight="1"/>
    <ns0:row r="738" ht="15.75" customHeight="1"/>
    <ns0:row r="739" ht="15.75" customHeight="1"/>
    <ns0:row r="740" ht="15.75" customHeight="1"/>
    <ns0:row r="741" ht="15.75" customHeight="1"/>
    <ns0:row r="742" ht="15.75" customHeight="1"/>
    <ns0:row r="743" ht="15.75" customHeight="1"/>
    <ns0:row r="744" ht="15.75" customHeight="1"/>
    <ns0:row r="745" ht="15.75" customHeight="1"/>
    <ns0:row r="746" ht="15.75" customHeight="1"/>
    <ns0:row r="747" ht="15.75" customHeight="1"/>
    <ns0:row r="748" ht="15.75" customHeight="1"/>
    <ns0:row r="749" ht="15.75" customHeight="1"/>
    <ns0:row r="750" ht="15.75" customHeight="1"/>
    <ns0:row r="751" ht="15.75" customHeight="1"/>
    <ns0:row r="752" ht="15.75" customHeight="1"/>
    <ns0:row r="753" ht="15.75" customHeight="1"/>
    <ns0:row r="754" ht="15.75" customHeight="1"/>
    <ns0:row r="755" ht="15.75" customHeight="1"/>
    <ns0:row r="756" ht="15.75" customHeight="1"/>
    <ns0:row r="757" ht="15.75" customHeight="1"/>
    <ns0:row r="758" ht="15.75" customHeight="1"/>
    <ns0:row r="759" ht="15.75" customHeight="1"/>
    <ns0:row r="760" ht="15.75" customHeight="1"/>
    <ns0:row r="761" ht="15.75" customHeight="1"/>
    <ns0:row r="762" ht="15.75" customHeight="1"/>
    <ns0:row r="763" ht="15.75" customHeight="1"/>
    <ns0:row r="764" ht="15.75" customHeight="1"/>
    <ns0:row r="765" ht="15.75" customHeight="1"/>
    <ns0:row r="766" ht="15.75" customHeight="1"/>
    <ns0:row r="767" ht="15.75" customHeight="1"/>
    <ns0:row r="768" ht="15.75" customHeight="1"/>
    <ns0:row r="769" ht="15.75" customHeight="1"/>
    <ns0:row r="770" ht="15.75" customHeight="1"/>
    <ns0:row r="771" ht="15.75" customHeight="1"/>
    <ns0:row r="772" ht="15.75" customHeight="1"/>
    <ns0:row r="773" ht="15.75" customHeight="1"/>
    <ns0:row r="774" ht="15.75" customHeight="1"/>
    <ns0:row r="775" ht="15.75" customHeight="1"/>
    <ns0:row r="776" ht="15.75" customHeight="1"/>
    <ns0:row r="777" ht="15.75" customHeight="1"/>
    <ns0:row r="778" ht="15.75" customHeight="1"/>
    <ns0:row r="779" ht="15.75" customHeight="1"/>
    <ns0:row r="780" ht="15.75" customHeight="1"/>
    <ns0:row r="781" ht="15.75" customHeight="1"/>
    <ns0:row r="782" ht="15.75" customHeight="1"/>
    <ns0:row r="783" ht="15.75" customHeight="1"/>
    <ns0:row r="784" ht="15.75" customHeight="1"/>
    <ns0:row r="785" ht="15.75" customHeight="1"/>
    <ns0:row r="786" ht="15.75" customHeight="1"/>
    <ns0:row r="787" ht="15.75" customHeight="1"/>
    <ns0:row r="788" ht="15.75" customHeight="1"/>
    <ns0:row r="789" ht="15.75" customHeight="1"/>
    <ns0:row r="790" ht="15.75" customHeight="1"/>
    <ns0:row r="791" ht="15.75" customHeight="1"/>
    <ns0:row r="792" ht="15.75" customHeight="1"/>
    <ns0:row r="793" ht="15.75" customHeight="1"/>
    <ns0:row r="794" ht="15.75" customHeight="1"/>
    <ns0:row r="795" ht="15.75" customHeight="1"/>
    <ns0:row r="796" ht="15.75" customHeight="1"/>
    <ns0:row r="797" ht="15.75" customHeight="1"/>
    <ns0:row r="798" ht="15.75" customHeight="1"/>
    <ns0:row r="799" ht="15.75" customHeight="1"/>
    <ns0:row r="800" ht="15.75" customHeight="1"/>
    <ns0:row r="801" ht="15.75" customHeight="1"/>
    <ns0:row r="802" ht="15.75" customHeight="1"/>
    <ns0:row r="803" ht="15.75" customHeight="1"/>
    <ns0:row r="804" ht="15.75" customHeight="1"/>
    <ns0:row r="805" ht="15.75" customHeight="1"/>
    <ns0:row r="806" ht="15.75" customHeight="1"/>
    <ns0:row r="807" ht="15.75" customHeight="1"/>
    <ns0:row r="808" ht="15.75" customHeight="1"/>
    <ns0:row r="809" ht="15.75" customHeight="1"/>
    <ns0:row r="810" ht="15.75" customHeight="1"/>
    <ns0:row r="811" ht="15.75" customHeight="1"/>
    <ns0:row r="812" ht="15.75" customHeight="1"/>
    <ns0:row r="813" ht="15.75" customHeight="1"/>
    <ns0:row r="814" ht="15.75" customHeight="1"/>
    <ns0:row r="815" ht="15.75" customHeight="1"/>
    <ns0:row r="816" ht="15.75" customHeight="1"/>
    <ns0:row r="817" ht="15.75" customHeight="1"/>
    <ns0:row r="818" ht="15.75" customHeight="1"/>
    <ns0:row r="819" ht="15.75" customHeight="1"/>
    <ns0:row r="820" ht="15.75" customHeight="1"/>
    <ns0:row r="821" ht="15.75" customHeight="1"/>
    <ns0:row r="822" ht="15.75" customHeight="1"/>
    <ns0:row r="823" ht="15.75" customHeight="1"/>
    <ns0:row r="824" ht="15.75" customHeight="1"/>
    <ns0:row r="825" ht="15.75" customHeight="1"/>
    <ns0:row r="826" ht="15.75" customHeight="1"/>
    <ns0:row r="827" ht="15.75" customHeight="1"/>
    <ns0:row r="828" ht="15.75" customHeight="1"/>
    <ns0:row r="829" ht="15.75" customHeight="1"/>
    <ns0:row r="830" ht="15.75" customHeight="1"/>
    <ns0:row r="831" ht="15.75" customHeight="1"/>
    <ns0:row r="832" ht="15.75" customHeight="1"/>
    <ns0:row r="833" ht="15.75" customHeight="1"/>
    <ns0:row r="834" ht="15.75" customHeight="1"/>
    <ns0:row r="835" ht="15.75" customHeight="1"/>
    <ns0:row r="836" ht="15.75" customHeight="1"/>
    <ns0:row r="837" ht="15.75" customHeight="1"/>
    <ns0:row r="838" ht="15.75" customHeight="1"/>
    <ns0:row r="839" ht="15.75" customHeight="1"/>
    <ns0:row r="840" ht="15.75" customHeight="1"/>
    <ns0:row r="841" ht="15.75" customHeight="1"/>
    <ns0:row r="842" ht="15.75" customHeight="1"/>
    <ns0:row r="843" ht="15.75" customHeight="1"/>
    <ns0:row r="844" ht="15.75" customHeight="1"/>
    <ns0:row r="845" ht="15.75" customHeight="1"/>
    <ns0:row r="846" ht="15.75" customHeight="1"/>
    <ns0:row r="847" ht="15.75" customHeight="1"/>
    <ns0:row r="848" ht="15.75" customHeight="1"/>
    <ns0:row r="849" ht="15.75" customHeight="1"/>
    <ns0:row r="850" ht="15.75" customHeight="1"/>
    <ns0:row r="851" ht="15.75" customHeight="1"/>
    <ns0:row r="852" ht="15.75" customHeight="1"/>
    <ns0:row r="853" ht="15.75" customHeight="1"/>
    <ns0:row r="854" ht="15.75" customHeight="1"/>
    <ns0:row r="855" ht="15.75" customHeight="1"/>
    <ns0:row r="856" ht="15.75" customHeight="1"/>
    <ns0:row r="857" ht="15.75" customHeight="1"/>
    <ns0:row r="858" ht="15.75" customHeight="1"/>
    <ns0:row r="859" ht="15.75" customHeight="1"/>
    <ns0:row r="860" ht="15.75" customHeight="1"/>
    <ns0:row r="861" ht="15.75" customHeight="1"/>
    <ns0:row r="862" ht="15.75" customHeight="1"/>
    <ns0:row r="863" ht="15.75" customHeight="1"/>
    <ns0:row r="864" ht="15.75" customHeight="1"/>
    <ns0:row r="865" ht="15.75" customHeight="1"/>
    <ns0:row r="866" ht="15.75" customHeight="1"/>
    <ns0:row r="867" ht="15.75" customHeight="1"/>
    <ns0:row r="868" ht="15.75" customHeight="1"/>
    <ns0:row r="869" ht="15.75" customHeight="1"/>
    <ns0:row r="870" ht="15.75" customHeight="1"/>
    <ns0:row r="871" ht="15.75" customHeight="1"/>
    <ns0:row r="872" ht="15.75" customHeight="1"/>
    <ns0:row r="873" ht="15.75" customHeight="1"/>
    <ns0:row r="874" ht="15.75" customHeight="1"/>
    <ns0:row r="875" ht="15.75" customHeight="1"/>
    <ns0:row r="876" ht="15.75" customHeight="1"/>
    <ns0:row r="877" ht="15.75" customHeight="1"/>
    <ns0:row r="878" ht="15.75" customHeight="1"/>
    <ns0:row r="879" ht="15.75" customHeight="1"/>
    <ns0:row r="880" ht="15.75" customHeight="1"/>
    <ns0:row r="881" ht="15.75" customHeight="1"/>
    <ns0:row r="882" ht="15.75" customHeight="1"/>
    <ns0:row r="883" ht="15.75" customHeight="1"/>
    <ns0:row r="884" ht="15.75" customHeight="1"/>
    <ns0:row r="885" ht="15.75" customHeight="1"/>
    <ns0:row r="886" ht="15.75" customHeight="1"/>
    <ns0:row r="887" ht="15.75" customHeight="1"/>
    <ns0:row r="888" ht="15.75" customHeight="1"/>
    <ns0:row r="889" ht="15.75" customHeight="1"/>
    <ns0:row r="890" ht="15.75" customHeight="1"/>
    <ns0:row r="891" ht="15.75" customHeight="1"/>
    <ns0:row r="892" ht="15.75" customHeight="1"/>
    <ns0:row r="893" ht="15.75" customHeight="1"/>
    <ns0:row r="894" ht="15.75" customHeight="1"/>
    <ns0:row r="895" ht="15.75" customHeight="1"/>
    <ns0:row r="896" ht="15.75" customHeight="1"/>
    <ns0:row r="897" ht="15.75" customHeight="1"/>
    <ns0:row r="898" ht="15.75" customHeight="1"/>
    <ns0:row r="899" ht="15.75" customHeight="1"/>
    <ns0:row r="900" ht="15.75" customHeight="1"/>
    <ns0:row r="901" ht="15.75" customHeight="1"/>
    <ns0:row r="902" ht="15.75" customHeight="1"/>
    <ns0:row r="903" ht="15.75" customHeight="1"/>
    <ns0:row r="904" ht="15.75" customHeight="1"/>
    <ns0:row r="905" ht="15.75" customHeight="1"/>
    <ns0:row r="906" ht="15.75" customHeight="1"/>
    <ns0:row r="907" ht="15.75" customHeight="1"/>
    <ns0:row r="908" ht="15.75" customHeight="1"/>
    <ns0:row r="909" ht="15.75" customHeight="1"/>
    <ns0:row r="910" ht="15.75" customHeight="1"/>
    <ns0:row r="911" ht="15.75" customHeight="1"/>
    <ns0:row r="912" ht="15.75" customHeight="1"/>
    <ns0:row r="913" ht="15.75" customHeight="1"/>
    <ns0:row r="914" ht="15.75" customHeight="1"/>
    <ns0:row r="915" ht="15.75" customHeight="1"/>
    <ns0:row r="916" ht="15.75" customHeight="1"/>
    <ns0:row r="917" ht="15.75" customHeight="1"/>
    <ns0:row r="918" ht="15.75" customHeight="1"/>
    <ns0:row r="919" ht="15.75" customHeight="1"/>
    <ns0:row r="920" ht="15.75" customHeight="1"/>
    <ns0:row r="921" ht="15.75" customHeight="1"/>
    <ns0:row r="922" ht="15.75" customHeight="1"/>
    <ns0:row r="923" ht="15.75" customHeight="1"/>
    <ns0:row r="924" ht="15.75" customHeight="1"/>
    <ns0:row r="925" ht="15.75" customHeight="1"/>
    <ns0:row r="926" ht="15.75" customHeight="1"/>
    <ns0:row r="927" ht="15.75" customHeight="1"/>
    <ns0:row r="928" ht="15.75" customHeight="1"/>
    <ns0:row r="929" ht="15.75" customHeight="1"/>
    <ns0:row r="930" ht="15.75" customHeight="1"/>
    <ns0:row r="931" ht="15.75" customHeight="1"/>
    <ns0:row r="932" ht="15.75" customHeight="1"/>
    <ns0:row r="933" ht="15.75" customHeight="1"/>
    <ns0:row r="934" ht="15.75" customHeight="1"/>
    <ns0:row r="935" ht="15.75" customHeight="1"/>
    <ns0:row r="936" ht="15.75" customHeight="1"/>
    <ns0:row r="937" ht="15.75" customHeight="1"/>
    <ns0:row r="938" ht="15.75" customHeight="1"/>
    <ns0:row r="939" ht="15.75" customHeight="1"/>
    <ns0:row r="940" ht="15.75" customHeight="1"/>
    <ns0:row r="941" ht="15.75" customHeight="1"/>
    <ns0:row r="942" ht="15.75" customHeight="1"/>
    <ns0:row r="943" ht="15.75" customHeight="1"/>
    <ns0:row r="944" ht="15.75" customHeight="1"/>
    <ns0:row r="945" ht="15.75" customHeight="1"/>
    <ns0:row r="946" ht="15.75" customHeight="1"/>
    <ns0:row r="947" ht="15.75" customHeight="1"/>
    <ns0:row r="948" ht="15.75" customHeight="1"/>
    <ns0:row r="949" ht="15.75" customHeight="1"/>
    <ns0:row r="950" ht="15.75" customHeight="1"/>
    <ns0:row r="951" ht="15.75" customHeight="1"/>
    <ns0:row r="952" ht="15.75" customHeight="1"/>
    <ns0:row r="953" ht="15.75" customHeight="1"/>
    <ns0:row r="954" ht="15.75" customHeight="1"/>
    <ns0:row r="955" ht="15.75" customHeight="1"/>
    <ns0:row r="956" ht="15.75" customHeight="1"/>
    <ns0:row r="957" ht="15.75" customHeight="1"/>
    <ns0:row r="958" ht="15.75" customHeight="1"/>
    <ns0:row r="959" ht="15.75" customHeight="1"/>
    <ns0:row r="960" ht="15.75" customHeight="1"/>
    <ns0:row r="961" ht="15.75" customHeight="1"/>
    <ns0:row r="962" ht="15.75" customHeight="1"/>
    <ns0:row r="963" ht="15.75" customHeight="1"/>
    <ns0:row r="964" ht="15.75" customHeight="1"/>
    <ns0:row r="965" ht="15.75" customHeight="1"/>
    <ns0:row r="966" ht="15.75" customHeight="1"/>
    <ns0:row r="967" ht="15.75" customHeight="1"/>
    <ns0:row r="968" ht="15.75" customHeight="1"/>
    <ns0:row r="969" ht="15.75" customHeight="1"/>
    <ns0:row r="970" ht="15.75" customHeight="1"/>
    <ns0:row r="971" ht="15.75" customHeight="1"/>
    <ns0:row r="972" ht="15.75" customHeight="1"/>
    <ns0:row r="973" ht="15.75" customHeight="1"/>
    <ns0:row r="974" ht="15.75" customHeight="1"/>
    <ns0:row r="975" ht="15.75" customHeight="1"/>
    <ns0:row r="976" ht="15.75" customHeight="1"/>
    <ns0:row r="977" ht="15.75" customHeight="1"/>
    <ns0:row r="978" ht="15.75" customHeight="1"/>
    <ns0:row r="979" ht="15.75" customHeight="1"/>
    <ns0:row r="980" ht="15.75" customHeight="1"/>
    <ns0:row r="981" ht="15.75" customHeight="1"/>
    <ns0:row r="982" ht="15.75" customHeight="1"/>
    <ns0:row r="983" ht="15.75" customHeight="1"/>
    <ns0:row r="984" ht="15.75" customHeight="1"/>
    <ns0:row r="985" ht="15.75" customHeight="1"/>
    <ns0:row r="986" ht="15.75" customHeight="1"/>
    <ns0:row r="987" ht="15.75" customHeight="1"/>
    <ns0:row r="988" ht="15.75" customHeight="1"/>
    <ns0:row r="989" ht="15.75" customHeight="1"/>
    <ns0:row r="990" ht="15.75" customHeight="1"/>
    <ns0:row r="991" ht="15.75" customHeight="1"/>
    <ns0:row r="992" ht="15.75" customHeight="1"/>
    <ns0:row r="993" ht="15.75" customHeight="1"/>
    <ns0:row r="994" ht="15.75" customHeight="1"/>
    <ns0:row r="995" ht="15.75" customHeight="1"/>
    <ns0:row r="996" ht="15.75" customHeight="1"/>
    <ns0:row r="997" ht="15.75" customHeight="1"/>
    <ns0:row r="998" ht="15.75" customHeight="1"/>
    <ns0:row r="999" ht="15.75" customHeight="1"/>
    <ns0:row r="1000" ht="15.75" customHeight="1"/>
  </ns0:sheetData>
  <ns0:sheetProtection sheet="1" objects="1" scenarios="1" sort="1" insertRows="1" deleteRows="1" selectLockedCells="0" selectUnlockedCells="0" formatColumns="0"/>
  <ns0:pageMargins left="0.7" right="0.7" top="0.75" bottom="0.75" header="0.3" footer="0.3"/>
</ns0:worksheet>
</file>

<file path=xl/worksheets/sheet8.xml><?xml version="1.0" encoding="utf-8"?>
<ns0:worksheet xmlns:ns0="http://schemas.openxmlformats.org/spreadsheetml/2006/main">
  <ns0:sheetPr>
    <ns0:tabColor rgb="FFD8F3DC"/>
  </ns0:sheetPr>
  <ns0:sheetViews>
    <ns0:sheetView showGridLines="0" workbookViewId="0" zoomScale="85"/>
  </ns0:sheetViews>
  <ns0:sheetFormatPr defaultColWidth="14.430000305175781" defaultRowHeight="15"/>
  <ns0:cols>
    <ns0:col min="1" max="1" width="30" customWidth="1"/>
    <ns0:col min="2" max="2" width="14" customWidth="1"/>
    <ns0:col min="3" max="4" width="4" customWidth="1"/>
    <ns0:col min="5" max="5" width="30" customWidth="1"/>
    <ns0:col min="6" max="6" width="14" customWidth="1"/>
    <ns0:col min="7" max="26" width="8.710000038146973" customWidth="1"/>
  </ns0:cols>
  <ns0:sheetData>
    <ns0:row r="1">
      <ns0:c r="A1" s="61" t="s">
        <ns0:v>120</ns0:v>
      </ns0:c>
      <ns0:c r="B1" s="52"/>
      <ns0:c r="C1" s="52"/>
      <ns0:c r="D1" s="52"/>
      <ns0:c r="E1" s="52"/>
      <ns0:c r="F1" s="52"/>
    </ns0:row>
    <ns0:row r="2">
      <ns0:c r="A2" s="62" t="s">
        <ns0:v>121</ns0:v>
      </ns0:c>
      <ns0:c r="B2" s="52"/>
      <ns0:c r="C2" s="52"/>
      <ns0:c r="D2" s="52"/>
      <ns0:c r="E2" s="52"/>
      <ns0:c r="F2" s="52"/>
    </ns0:row>
    <ns0:row r="3">
      <ns0:c r="A3" s="52"/>
      <ns0:c r="B3" s="52"/>
      <ns0:c r="C3" s="52"/>
      <ns0:c r="D3" s="52"/>
      <ns0:c r="E3" s="52"/>
      <ns0:c r="F3" s="52"/>
    </ns0:row>
    <ns0:row r="4">
      <ns0:c r="A4" s="70" t="s">
        <ns0:v>122</ns0:v>
      </ns0:c>
      <ns0:c r="B4" s="58"/>
      <ns0:c r="C4" s="52"/>
      <ns0:c r="D4" s="52"/>
      <ns0:c r="E4" s="70" t="s">
        <ns0:v>123</ns0:v>
      </ns0:c>
      <ns0:c r="F4" s="58"/>
    </ns0:row>
    <ns0:row r="5">
      <ns0:c r="A5" s="98" t="s">
        <ns0:v>78</ns0:v>
      </ns0:c>
      <ns0:c r="B5" s="99">
        <ns0:v>50.0</ns0:v>
      </ns0:c>
      <ns0:c r="C5" s="52"/>
      <ns0:c r="D5" s="52"/>
      <ns0:c r="E5" s="98" t="s">
        <ns0:v>79</ns0:v>
      </ns0:c>
      <ns0:c r="F5" s="99">
        <ns0:v>10.0</ns0:v>
      </ns0:c>
    </ns0:row>
    <ns0:row r="6">
      <ns0:c r="A6" s="98" t="s">
        <ns0:v>83</ns0:v>
      </ns0:c>
      <ns0:c r="B6" s="99">
        <ns0:v>30.0</ns0:v>
      </ns0:c>
      <ns0:c r="C6" s="52"/>
      <ns0:c r="D6" s="52"/>
      <ns0:c r="E6" s="98" t="s">
        <ns0:v>75</ns0:v>
      </ns0:c>
      <ns0:c r="F6" s="99">
        <ns0:v>15.0</ns0:v>
      </ns0:c>
    </ns0:row>
    <ns0:row r="7">
      <ns0:c r="A7" s="98" t="s">
        <ns0:v>124</ns0:v>
      </ns0:c>
      <ns0:c r="B7" s="99">
        <ns0:v>60.0</ns0:v>
      </ns0:c>
      <ns0:c r="C7" s="52"/>
      <ns0:c r="D7" s="52"/>
      <ns0:c r="E7" s="98" t="s">
        <ns0:v>31</ns0:v>
      </ns0:c>
      <ns0:c r="F7" s="100" t="n">
        <ns0:f>B7*F6</ns0:f>
        <ns0:v>900</ns0:v>
      </ns0:c>
    </ns0:row>
    <ns0:row r="8">
      <ns0:c r="A8" s="98" t="s">
        <ns0:v>125</ns0:v>
      </ns0:c>
      <ns0:c r="B8" s="99">
        <ns0:v>3.0</ns0:v>
      </ns0:c>
      <ns0:c r="C8" s="52"/>
      <ns0:c r="D8" s="52"/>
      <ns0:c r="E8" s="98" t="s">
        <ns0:v>33</ns0:v>
      </ns0:c>
      <ns0:c r="F8" s="100" t="n">
        <ns0:f>B7*F5</ns0:f>
        <ns0:v>600</ns0:v>
      </ns0:c>
    </ns0:row>
    <ns0:row r="9">
      <ns0:c r="A9" s="98" t="s">
        <ns0:v>126</ns0:v>
      </ns0:c>
      <ns0:c r="B9" s="100" t="n">
        <ns0:f>B5+B6-B7-B8</ns0:f>
        <ns0:v>17</ns0:v>
      </ns0:c>
      <ns0:c r="C9" s="52"/>
      <ns0:c r="D9" s="52"/>
      <ns0:c r="E9" s="98" t="s">
        <ns0:v>35</ns0:v>
      </ns0:c>
      <ns0:c r="F9" s="100" t="n">
        <ns0:f>F7-F8</ns0:f>
        <ns0:v>300</ns0:v>
      </ns0:c>
    </ns0:row>
    <ns0:row r="10">
      <ns0:c r="A10" s="98" t="s">
        <ns0:v>127</ns0:v>
      </ns0:c>
      <ns0:c r="B10" s="99">
        <ns0:v>17.0</ns0:v>
      </ns0:c>
      <ns0:c r="C10" s="52"/>
      <ns0:c r="D10" s="52"/>
      <ns0:c r="E10" s="98" t="s">
        <ns0:v>128</ns0:v>
      </ns0:c>
      <ns0:c r="F10" s="100" t="n">
        <ns0:f>B8*F5</ns0:f>
        <ns0:v>30</ns0:v>
      </ns0:c>
    </ns0:row>
    <ns0:row r="11">
      <ns0:c r="A11" s="98" t="s">
        <ns0:v>129</ns0:v>
      </ns0:c>
      <ns0:c r="B11" s="100" t="n">
        <ns0:f>B10-B9</ns0:f>
        <ns0:v>0</ns0:v>
      </ns0:c>
      <ns0:c r="C11" s="52"/>
      <ns0:c r="D11" s="52"/>
      <ns0:c r="E11" s="98" t="s">
        <ns0:v>48</ns0:v>
      </ns0:c>
      <ns0:c r="F11" s="99">
        <ns0:v>20.0</ns0:v>
      </ns0:c>
    </ns0:row>
    <ns0:row r="12">
      <ns0:c r="A12" s="98" t="s">
        <ns0:v>130</ns0:v>
      </ns0:c>
      <ns0:c r="B12" s="99">
        <ns0:v>20.0</ns0:v>
      </ns0:c>
      <ns0:c r="C12" s="52"/>
      <ns0:c r="D12" s="52"/>
      <ns0:c r="E12" s="98" t="s">
        <ns0:v>50</ns0:v>
      </ns0:c>
      <ns0:c r="F12" s="99">
        <ns0:v>50.0</ns0:v>
      </ns0:c>
    </ns0:row>
    <ns0:row r="13">
      <ns0:c r="A13" s="98" t="s">
        <ns0:v>92</ns0:v>
      </ns0:c>
      <ns0:c r="B13" s="100" t="str">
        <ns0:f>IF(B10&lt;=B12,"Restock","Stock sufficient")</ns0:f>
        <ns0:v>Restock</ns0:v>
      </ns0:c>
      <ns0:c r="C13" s="52"/>
      <ns0:c r="D13" s="52"/>
      <ns0:c r="E13" s="98" t="s">
        <ns0:v>131</ns0:v>
      </ns0:c>
      <ns0:c r="F13" s="100" t="n">
        <ns0:f>SUM(F11:F12)</ns0:f>
        <ns0:v>70</ns0:v>
      </ns0:c>
    </ns0:row>
    <ns0:row r="14">
      <ns0:c r="A14" s="98" t="s">
        <ns0:v>132</ns0:v>
      </ns0:c>
      <ns0:c r="B14" s="100" t="n">
        <ns0:f>B9*F5</ns0:f>
        <ns0:v>170</ns0:v>
      </ns0:c>
      <ns0:c r="C14" s="52"/>
      <ns0:c r="D14" s="52"/>
      <ns0:c r="E14" s="87" t="s">
        <ns0:v>133</ns0:v>
      </ns0:c>
      <ns0:c r="F14" s="101" t="n">
        <ns0:f>F9-F10-F13</ns0:f>
        <ns0:v>200</ns0:v>
      </ns0:c>
    </ns0:row>
    <ns0:row r="15">
      <ns0:c r="A15" s="52"/>
      <ns0:c r="B15" s="52"/>
      <ns0:c r="C15" s="52"/>
      <ns0:c r="D15" s="52"/>
      <ns0:c r="E15" s="52"/>
      <ns0:c r="F15" s="52"/>
    </ns0:row>
    <ns0:row r="16">
      <ns0:c r="A16" s="52"/>
      <ns0:c r="B16" s="52"/>
      <ns0:c r="C16" s="52"/>
      <ns0:c r="D16" s="52"/>
      <ns0:c r="E16" s="52"/>
      <ns0:c r="F16" s="52"/>
    </ns0:row>
    <ns0:row r="17">
      <ns0:c r="A17" s="98" t="s">
        <ns0:v>134</ns0:v>
      </ns0:c>
      <ns0:c r="B17" s="52"/>
      <ns0:c r="C17" s="52"/>
      <ns0:c r="D17" s="52"/>
      <ns0:c r="E17" s="52"/>
      <ns0:c r="F17" s="52"/>
    </ns0:row>
    <ns0:row r="18">
      <ns0:c r="A18" s="98" t="s">
        <ns0:v>135</ns0:v>
      </ns0:c>
      <ns0:c r="B18" s="52"/>
      <ns0:c r="C18" s="52"/>
      <ns0:c r="D18" s="52"/>
      <ns0:c r="E18" s="52"/>
      <ns0:c r="F18" s="52"/>
    </ns0:row>
    <ns0:row r="19">
      <ns0:c r="A19" s="98" t="s">
        <ns0:v>136</ns0:v>
      </ns0:c>
      <ns0:c r="B19" s="52"/>
      <ns0:c r="C19" s="52"/>
      <ns0:c r="D19" s="52"/>
      <ns0:c r="E19" s="52"/>
      <ns0:c r="F19" s="52"/>
    </ns0:row>
    <ns0:row r="20">
      <ns0:c r="A20" s="98" t="s">
        <ns0:v>137</ns0:v>
      </ns0:c>
      <ns0:c r="B20" s="52"/>
      <ns0:c r="C20" s="52"/>
      <ns0:c r="D20" s="52"/>
      <ns0:c r="E20" s="52"/>
      <ns0:c r="F20" s="52"/>
    </ns0:row>
    <ns0:row r="21" ht="15.75" customHeight="1">
      <ns0:c r="A21" s="98" t="s">
        <ns0:v>138</ns0:v>
      </ns0:c>
      <ns0:c r="B21" s="52"/>
      <ns0:c r="C21" s="52"/>
      <ns0:c r="D21" s="52"/>
      <ns0:c r="E21" s="52"/>
      <ns0:c r="F21" s="52"/>
    </ns0:row>
    <ns0:row r="22" ht="15.75" customHeight="1"/>
    <ns0:row r="23" ht="15.75" customHeight="1"/>
    <ns0:row r="24" ht="15.75" customHeight="1"/>
    <ns0:row r="25" ht="15.75" customHeight="1"/>
    <ns0:row r="26" ht="15.75" customHeight="1"/>
    <ns0:row r="27" ht="15.75" customHeight="1"/>
    <ns0:row r="28" ht="15.75" customHeight="1"/>
    <ns0:row r="29" ht="15.75" customHeight="1"/>
    <ns0:row r="30" ht="15.75" customHeight="1"/>
    <ns0:row r="31" ht="15.75" customHeight="1"/>
    <ns0:row r="32" ht="15.75" customHeight="1"/>
    <ns0:row r="33" ht="15.75" customHeight="1"/>
    <ns0:row r="34" ht="15.75" customHeight="1"/>
    <ns0:row r="35" ht="15.75" customHeight="1"/>
    <ns0:row r="36" ht="15.75" customHeight="1"/>
    <ns0:row r="37" ht="15.75" customHeight="1"/>
    <ns0:row r="38" ht="15.75" customHeight="1"/>
    <ns0:row r="39" ht="15.75" customHeight="1"/>
    <ns0:row r="40" ht="15.75" customHeight="1"/>
    <ns0:row r="41" ht="15.75" customHeight="1"/>
    <ns0:row r="42" ht="15.75" customHeight="1"/>
    <ns0:row r="43" ht="15.75" customHeight="1"/>
    <ns0:row r="44" ht="15.75" customHeight="1"/>
    <ns0:row r="45" ht="15.75" customHeight="1"/>
    <ns0:row r="46" ht="15.75" customHeight="1"/>
    <ns0:row r="47" ht="15.75" customHeight="1"/>
    <ns0:row r="48" ht="15.75" customHeight="1"/>
    <ns0:row r="49" ht="15.75" customHeight="1"/>
    <ns0:row r="50" ht="15.75" customHeight="1"/>
    <ns0:row r="51" ht="15.75" customHeight="1"/>
    <ns0:row r="52" ht="15.75" customHeight="1"/>
    <ns0:row r="53" ht="15.75" customHeight="1"/>
    <ns0:row r="54" ht="15.75" customHeight="1"/>
    <ns0:row r="55" ht="15.75" customHeight="1"/>
    <ns0:row r="56" ht="15.75" customHeight="1"/>
    <ns0:row r="57" ht="15.75" customHeight="1"/>
    <ns0:row r="58" ht="15.75" customHeight="1"/>
    <ns0:row r="59" ht="15.75" customHeight="1"/>
    <ns0:row r="60" ht="15.75" customHeight="1"/>
    <ns0:row r="61" ht="15.75" customHeight="1"/>
    <ns0:row r="62" ht="15.75" customHeight="1"/>
    <ns0:row r="63" ht="15.75" customHeight="1"/>
    <ns0:row r="64" ht="15.75" customHeight="1"/>
    <ns0:row r="65" ht="15.75" customHeight="1"/>
    <ns0:row r="66" ht="15.75" customHeight="1"/>
    <ns0:row r="67" ht="15.75" customHeight="1"/>
    <ns0:row r="68" ht="15.75" customHeight="1"/>
    <ns0:row r="69" ht="15.75" customHeight="1"/>
    <ns0:row r="70" ht="15.75" customHeight="1"/>
    <ns0:row r="71" ht="15.75" customHeight="1"/>
    <ns0:row r="72" ht="15.75" customHeight="1"/>
    <ns0:row r="73" ht="15.75" customHeight="1"/>
    <ns0:row r="74" ht="15.75" customHeight="1"/>
    <ns0:row r="75" ht="15.75" customHeight="1"/>
    <ns0:row r="76" ht="15.75" customHeight="1"/>
    <ns0:row r="77" ht="15.75" customHeight="1"/>
    <ns0:row r="78" ht="15.75" customHeight="1"/>
    <ns0:row r="79" ht="15.75" customHeight="1"/>
    <ns0:row r="80" ht="15.75" customHeight="1"/>
    <ns0:row r="81" ht="15.75" customHeight="1"/>
    <ns0:row r="82" ht="15.75" customHeight="1"/>
    <ns0:row r="83" ht="15.75" customHeight="1"/>
    <ns0:row r="84" ht="15.75" customHeight="1"/>
    <ns0:row r="85" ht="15.75" customHeight="1"/>
    <ns0:row r="86" ht="15.75" customHeight="1"/>
    <ns0:row r="87" ht="15.75" customHeight="1"/>
    <ns0:row r="88" ht="15.75" customHeight="1"/>
    <ns0:row r="89" ht="15.75" customHeight="1"/>
    <ns0:row r="90" ht="15.75" customHeight="1"/>
    <ns0:row r="91" ht="15.75" customHeight="1"/>
    <ns0:row r="92" ht="15.75" customHeight="1"/>
    <ns0:row r="93" ht="15.75" customHeight="1"/>
    <ns0:row r="94" ht="15.75" customHeight="1"/>
    <ns0:row r="95" ht="15.75" customHeight="1"/>
    <ns0:row r="96" ht="15.75" customHeight="1"/>
    <ns0:row r="97" ht="15.75" customHeight="1"/>
    <ns0:row r="98" ht="15.75" customHeight="1"/>
    <ns0:row r="99" ht="15.75" customHeight="1"/>
    <ns0:row r="100" ht="15.75" customHeight="1"/>
    <ns0:row r="101" ht="15.75" customHeight="1"/>
    <ns0:row r="102" ht="15.75" customHeight="1"/>
    <ns0:row r="103" ht="15.75" customHeight="1"/>
    <ns0:row r="104" ht="15.75" customHeight="1"/>
    <ns0:row r="105" ht="15.75" customHeight="1"/>
    <ns0:row r="106" ht="15.75" customHeight="1"/>
    <ns0:row r="107" ht="15.75" customHeight="1"/>
    <ns0:row r="108" ht="15.75" customHeight="1"/>
    <ns0:row r="109" ht="15.75" customHeight="1"/>
    <ns0:row r="110" ht="15.75" customHeight="1"/>
    <ns0:row r="111" ht="15.75" customHeight="1"/>
    <ns0:row r="112" ht="15.75" customHeight="1"/>
    <ns0:row r="113" ht="15.75" customHeight="1"/>
    <ns0:row r="114" ht="15.75" customHeight="1"/>
    <ns0:row r="115" ht="15.75" customHeight="1"/>
    <ns0:row r="116" ht="15.75" customHeight="1"/>
    <ns0:row r="117" ht="15.75" customHeight="1"/>
    <ns0:row r="118" ht="15.75" customHeight="1"/>
    <ns0:row r="119" ht="15.75" customHeight="1"/>
    <ns0:row r="120" ht="15.75" customHeight="1"/>
    <ns0:row r="121" ht="15.75" customHeight="1"/>
    <ns0:row r="122" ht="15.75" customHeight="1"/>
    <ns0:row r="123" ht="15.75" customHeight="1"/>
    <ns0:row r="124" ht="15.75" customHeight="1"/>
    <ns0:row r="125" ht="15.75" customHeight="1"/>
    <ns0:row r="126" ht="15.75" customHeight="1"/>
    <ns0:row r="127" ht="15.75" customHeight="1"/>
    <ns0:row r="128" ht="15.75" customHeight="1"/>
    <ns0:row r="129" ht="15.75" customHeight="1"/>
    <ns0:row r="130" ht="15.75" customHeight="1"/>
    <ns0:row r="131" ht="15.75" customHeight="1"/>
    <ns0:row r="132" ht="15.75" customHeight="1"/>
    <ns0:row r="133" ht="15.75" customHeight="1"/>
    <ns0:row r="134" ht="15.75" customHeight="1"/>
    <ns0:row r="135" ht="15.75" customHeight="1"/>
    <ns0:row r="136" ht="15.75" customHeight="1"/>
    <ns0:row r="137" ht="15.75" customHeight="1"/>
    <ns0:row r="138" ht="15.75" customHeight="1"/>
    <ns0:row r="139" ht="15.75" customHeight="1"/>
    <ns0:row r="140" ht="15.75" customHeight="1"/>
    <ns0:row r="141" ht="15.75" customHeight="1"/>
    <ns0:row r="142" ht="15.75" customHeight="1"/>
    <ns0:row r="143" ht="15.75" customHeight="1"/>
    <ns0:row r="144" ht="15.75" customHeight="1"/>
    <ns0:row r="145" ht="15.75" customHeight="1"/>
    <ns0:row r="146" ht="15.75" customHeight="1"/>
    <ns0:row r="147" ht="15.75" customHeight="1"/>
    <ns0:row r="148" ht="15.75" customHeight="1"/>
    <ns0:row r="149" ht="15.75" customHeight="1"/>
    <ns0:row r="150" ht="15.75" customHeight="1"/>
    <ns0:row r="151" ht="15.75" customHeight="1"/>
    <ns0:row r="152" ht="15.75" customHeight="1"/>
    <ns0:row r="153" ht="15.75" customHeight="1"/>
    <ns0:row r="154" ht="15.75" customHeight="1"/>
    <ns0:row r="155" ht="15.75" customHeight="1"/>
    <ns0:row r="156" ht="15.75" customHeight="1"/>
    <ns0:row r="157" ht="15.75" customHeight="1"/>
    <ns0:row r="158" ht="15.75" customHeight="1"/>
    <ns0:row r="159" ht="15.75" customHeight="1"/>
    <ns0:row r="160" ht="15.75" customHeight="1"/>
    <ns0:row r="161" ht="15.75" customHeight="1"/>
    <ns0:row r="162" ht="15.75" customHeight="1"/>
    <ns0:row r="163" ht="15.75" customHeight="1"/>
    <ns0:row r="164" ht="15.75" customHeight="1"/>
    <ns0:row r="165" ht="15.75" customHeight="1"/>
    <ns0:row r="166" ht="15.75" customHeight="1"/>
    <ns0:row r="167" ht="15.75" customHeight="1"/>
    <ns0:row r="168" ht="15.75" customHeight="1"/>
    <ns0:row r="169" ht="15.75" customHeight="1"/>
    <ns0:row r="170" ht="15.75" customHeight="1"/>
    <ns0:row r="171" ht="15.75" customHeight="1"/>
    <ns0:row r="172" ht="15.75" customHeight="1"/>
    <ns0:row r="173" ht="15.75" customHeight="1"/>
    <ns0:row r="174" ht="15.75" customHeight="1"/>
    <ns0:row r="175" ht="15.75" customHeight="1"/>
    <ns0:row r="176" ht="15.75" customHeight="1"/>
    <ns0:row r="177" ht="15.75" customHeight="1"/>
    <ns0:row r="178" ht="15.75" customHeight="1"/>
    <ns0:row r="179" ht="15.75" customHeight="1"/>
    <ns0:row r="180" ht="15.75" customHeight="1"/>
    <ns0:row r="181" ht="15.75" customHeight="1"/>
    <ns0:row r="182" ht="15.75" customHeight="1"/>
    <ns0:row r="183" ht="15.75" customHeight="1"/>
    <ns0:row r="184" ht="15.75" customHeight="1"/>
    <ns0:row r="185" ht="15.75" customHeight="1"/>
    <ns0:row r="186" ht="15.75" customHeight="1"/>
    <ns0:row r="187" ht="15.75" customHeight="1"/>
    <ns0:row r="188" ht="15.75" customHeight="1"/>
    <ns0:row r="189" ht="15.75" customHeight="1"/>
    <ns0:row r="190" ht="15.75" customHeight="1"/>
    <ns0:row r="191" ht="15.75" customHeight="1"/>
    <ns0:row r="192" ht="15.75" customHeight="1"/>
    <ns0:row r="193" ht="15.75" customHeight="1"/>
    <ns0:row r="194" ht="15.75" customHeight="1"/>
    <ns0:row r="195" ht="15.75" customHeight="1"/>
    <ns0:row r="196" ht="15.75" customHeight="1"/>
    <ns0:row r="197" ht="15.75" customHeight="1"/>
    <ns0:row r="198" ht="15.75" customHeight="1"/>
    <ns0:row r="199" ht="15.75" customHeight="1"/>
    <ns0:row r="200" ht="15.75" customHeight="1"/>
    <ns0:row r="201" ht="15.75" customHeight="1"/>
    <ns0:row r="202" ht="15.75" customHeight="1"/>
    <ns0:row r="203" ht="15.75" customHeight="1"/>
    <ns0:row r="204" ht="15.75" customHeight="1"/>
    <ns0:row r="205" ht="15.75" customHeight="1"/>
    <ns0:row r="206" ht="15.75" customHeight="1"/>
    <ns0:row r="207" ht="15.75" customHeight="1"/>
    <ns0:row r="208" ht="15.75" customHeight="1"/>
    <ns0:row r="209" ht="15.75" customHeight="1"/>
    <ns0:row r="210" ht="15.75" customHeight="1"/>
    <ns0:row r="211" ht="15.75" customHeight="1"/>
    <ns0:row r="212" ht="15.75" customHeight="1"/>
    <ns0:row r="213" ht="15.75" customHeight="1"/>
    <ns0:row r="214" ht="15.75" customHeight="1"/>
    <ns0:row r="215" ht="15.75" customHeight="1"/>
    <ns0:row r="216" ht="15.75" customHeight="1"/>
    <ns0:row r="217" ht="15.75" customHeight="1"/>
    <ns0:row r="218" ht="15.75" customHeight="1"/>
    <ns0:row r="219" ht="15.75" customHeight="1"/>
    <ns0:row r="220" ht="15.75" customHeight="1"/>
    <ns0:row r="221" ht="15.75" customHeight="1"/>
    <ns0:row r="222" ht="15.75" customHeight="1"/>
    <ns0:row r="223" ht="15.75" customHeight="1"/>
    <ns0:row r="224" ht="15.75" customHeight="1"/>
    <ns0:row r="225" ht="15.75" customHeight="1"/>
    <ns0:row r="226" ht="15.75" customHeight="1"/>
    <ns0:row r="227" ht="15.75" customHeight="1"/>
    <ns0:row r="228" ht="15.75" customHeight="1"/>
    <ns0:row r="229" ht="15.75" customHeight="1"/>
    <ns0:row r="230" ht="15.75" customHeight="1"/>
    <ns0:row r="231" ht="15.75" customHeight="1"/>
    <ns0:row r="232" ht="15.75" customHeight="1"/>
    <ns0:row r="233" ht="15.75" customHeight="1"/>
    <ns0:row r="234" ht="15.75" customHeight="1"/>
    <ns0:row r="235" ht="15.75" customHeight="1"/>
    <ns0:row r="236" ht="15.75" customHeight="1"/>
    <ns0:row r="237" ht="15.75" customHeight="1"/>
    <ns0:row r="238" ht="15.75" customHeight="1"/>
    <ns0:row r="239" ht="15.75" customHeight="1"/>
    <ns0:row r="240" ht="15.75" customHeight="1"/>
    <ns0:row r="241" ht="15.75" customHeight="1"/>
    <ns0:row r="242" ht="15.75" customHeight="1"/>
    <ns0:row r="243" ht="15.75" customHeight="1"/>
    <ns0:row r="244" ht="15.75" customHeight="1"/>
    <ns0:row r="245" ht="15.75" customHeight="1"/>
    <ns0:row r="246" ht="15.75" customHeight="1"/>
    <ns0:row r="247" ht="15.75" customHeight="1"/>
    <ns0:row r="248" ht="15.75" customHeight="1"/>
    <ns0:row r="249" ht="15.75" customHeight="1"/>
    <ns0:row r="250" ht="15.75" customHeight="1"/>
    <ns0:row r="251" ht="15.75" customHeight="1"/>
    <ns0:row r="252" ht="15.75" customHeight="1"/>
    <ns0:row r="253" ht="15.75" customHeight="1"/>
    <ns0:row r="254" ht="15.75" customHeight="1"/>
    <ns0:row r="255" ht="15.75" customHeight="1"/>
    <ns0:row r="256" ht="15.75" customHeight="1"/>
    <ns0:row r="257" ht="15.75" customHeight="1"/>
    <ns0:row r="258" ht="15.75" customHeight="1"/>
    <ns0:row r="259" ht="15.75" customHeight="1"/>
    <ns0:row r="260" ht="15.75" customHeight="1"/>
    <ns0:row r="261" ht="15.75" customHeight="1"/>
    <ns0:row r="262" ht="15.75" customHeight="1"/>
    <ns0:row r="263" ht="15.75" customHeight="1"/>
    <ns0:row r="264" ht="15.75" customHeight="1"/>
    <ns0:row r="265" ht="15.75" customHeight="1"/>
    <ns0:row r="266" ht="15.75" customHeight="1"/>
    <ns0:row r="267" ht="15.75" customHeight="1"/>
    <ns0:row r="268" ht="15.75" customHeight="1"/>
    <ns0:row r="269" ht="15.75" customHeight="1"/>
    <ns0:row r="270" ht="15.75" customHeight="1"/>
    <ns0:row r="271" ht="15.75" customHeight="1"/>
    <ns0:row r="272" ht="15.75" customHeight="1"/>
    <ns0:row r="273" ht="15.75" customHeight="1"/>
    <ns0:row r="274" ht="15.75" customHeight="1"/>
    <ns0:row r="275" ht="15.75" customHeight="1"/>
    <ns0:row r="276" ht="15.75" customHeight="1"/>
    <ns0:row r="277" ht="15.75" customHeight="1"/>
    <ns0:row r="278" ht="15.75" customHeight="1"/>
    <ns0:row r="279" ht="15.75" customHeight="1"/>
    <ns0:row r="280" ht="15.75" customHeight="1"/>
    <ns0:row r="281" ht="15.75" customHeight="1"/>
    <ns0:row r="282" ht="15.75" customHeight="1"/>
    <ns0:row r="283" ht="15.75" customHeight="1"/>
    <ns0:row r="284" ht="15.75" customHeight="1"/>
    <ns0:row r="285" ht="15.75" customHeight="1"/>
    <ns0:row r="286" ht="15.75" customHeight="1"/>
    <ns0:row r="287" ht="15.75" customHeight="1"/>
    <ns0:row r="288" ht="15.75" customHeight="1"/>
    <ns0:row r="289" ht="15.75" customHeight="1"/>
    <ns0:row r="290" ht="15.75" customHeight="1"/>
    <ns0:row r="291" ht="15.75" customHeight="1"/>
    <ns0:row r="292" ht="15.75" customHeight="1"/>
    <ns0:row r="293" ht="15.75" customHeight="1"/>
    <ns0:row r="294" ht="15.75" customHeight="1"/>
    <ns0:row r="295" ht="15.75" customHeight="1"/>
    <ns0:row r="296" ht="15.75" customHeight="1"/>
    <ns0:row r="297" ht="15.75" customHeight="1"/>
    <ns0:row r="298" ht="15.75" customHeight="1"/>
    <ns0:row r="299" ht="15.75" customHeight="1"/>
    <ns0:row r="300" ht="15.75" customHeight="1"/>
    <ns0:row r="301" ht="15.75" customHeight="1"/>
    <ns0:row r="302" ht="15.75" customHeight="1"/>
    <ns0:row r="303" ht="15.75" customHeight="1"/>
    <ns0:row r="304" ht="15.75" customHeight="1"/>
    <ns0:row r="305" ht="15.75" customHeight="1"/>
    <ns0:row r="306" ht="15.75" customHeight="1"/>
    <ns0:row r="307" ht="15.75" customHeight="1"/>
    <ns0:row r="308" ht="15.75" customHeight="1"/>
    <ns0:row r="309" ht="15.75" customHeight="1"/>
    <ns0:row r="310" ht="15.75" customHeight="1"/>
    <ns0:row r="311" ht="15.75" customHeight="1"/>
    <ns0:row r="312" ht="15.75" customHeight="1"/>
    <ns0:row r="313" ht="15.75" customHeight="1"/>
    <ns0:row r="314" ht="15.75" customHeight="1"/>
    <ns0:row r="315" ht="15.75" customHeight="1"/>
    <ns0:row r="316" ht="15.75" customHeight="1"/>
    <ns0:row r="317" ht="15.75" customHeight="1"/>
    <ns0:row r="318" ht="15.75" customHeight="1"/>
    <ns0:row r="319" ht="15.75" customHeight="1"/>
    <ns0:row r="320" ht="15.75" customHeight="1"/>
    <ns0:row r="321" ht="15.75" customHeight="1"/>
    <ns0:row r="322" ht="15.75" customHeight="1"/>
    <ns0:row r="323" ht="15.75" customHeight="1"/>
    <ns0:row r="324" ht="15.75" customHeight="1"/>
    <ns0:row r="325" ht="15.75" customHeight="1"/>
    <ns0:row r="326" ht="15.75" customHeight="1"/>
    <ns0:row r="327" ht="15.75" customHeight="1"/>
    <ns0:row r="328" ht="15.75" customHeight="1"/>
    <ns0:row r="329" ht="15.75" customHeight="1"/>
    <ns0:row r="330" ht="15.75" customHeight="1"/>
    <ns0:row r="331" ht="15.75" customHeight="1"/>
    <ns0:row r="332" ht="15.75" customHeight="1"/>
    <ns0:row r="333" ht="15.75" customHeight="1"/>
    <ns0:row r="334" ht="15.75" customHeight="1"/>
    <ns0:row r="335" ht="15.75" customHeight="1"/>
    <ns0:row r="336" ht="15.75" customHeight="1"/>
    <ns0:row r="337" ht="15.75" customHeight="1"/>
    <ns0:row r="338" ht="15.75" customHeight="1"/>
    <ns0:row r="339" ht="15.75" customHeight="1"/>
    <ns0:row r="340" ht="15.75" customHeight="1"/>
    <ns0:row r="341" ht="15.75" customHeight="1"/>
    <ns0:row r="342" ht="15.75" customHeight="1"/>
    <ns0:row r="343" ht="15.75" customHeight="1"/>
    <ns0:row r="344" ht="15.75" customHeight="1"/>
    <ns0:row r="345" ht="15.75" customHeight="1"/>
    <ns0:row r="346" ht="15.75" customHeight="1"/>
    <ns0:row r="347" ht="15.75" customHeight="1"/>
    <ns0:row r="348" ht="15.75" customHeight="1"/>
    <ns0:row r="349" ht="15.75" customHeight="1"/>
    <ns0:row r="350" ht="15.75" customHeight="1"/>
    <ns0:row r="351" ht="15.75" customHeight="1"/>
    <ns0:row r="352" ht="15.75" customHeight="1"/>
    <ns0:row r="353" ht="15.75" customHeight="1"/>
    <ns0:row r="354" ht="15.75" customHeight="1"/>
    <ns0:row r="355" ht="15.75" customHeight="1"/>
    <ns0:row r="356" ht="15.75" customHeight="1"/>
    <ns0:row r="357" ht="15.75" customHeight="1"/>
    <ns0:row r="358" ht="15.75" customHeight="1"/>
    <ns0:row r="359" ht="15.75" customHeight="1"/>
    <ns0:row r="360" ht="15.75" customHeight="1"/>
    <ns0:row r="361" ht="15.75" customHeight="1"/>
    <ns0:row r="362" ht="15.75" customHeight="1"/>
    <ns0:row r="363" ht="15.75" customHeight="1"/>
    <ns0:row r="364" ht="15.75" customHeight="1"/>
    <ns0:row r="365" ht="15.75" customHeight="1"/>
    <ns0:row r="366" ht="15.75" customHeight="1"/>
    <ns0:row r="367" ht="15.75" customHeight="1"/>
    <ns0:row r="368" ht="15.75" customHeight="1"/>
    <ns0:row r="369" ht="15.75" customHeight="1"/>
    <ns0:row r="370" ht="15.75" customHeight="1"/>
    <ns0:row r="371" ht="15.75" customHeight="1"/>
    <ns0:row r="372" ht="15.75" customHeight="1"/>
    <ns0:row r="373" ht="15.75" customHeight="1"/>
    <ns0:row r="374" ht="15.75" customHeight="1"/>
    <ns0:row r="375" ht="15.75" customHeight="1"/>
    <ns0:row r="376" ht="15.75" customHeight="1"/>
    <ns0:row r="377" ht="15.75" customHeight="1"/>
    <ns0:row r="378" ht="15.75" customHeight="1"/>
    <ns0:row r="379" ht="15.75" customHeight="1"/>
    <ns0:row r="380" ht="15.75" customHeight="1"/>
    <ns0:row r="381" ht="15.75" customHeight="1"/>
    <ns0:row r="382" ht="15.75" customHeight="1"/>
    <ns0:row r="383" ht="15.75" customHeight="1"/>
    <ns0:row r="384" ht="15.75" customHeight="1"/>
    <ns0:row r="385" ht="15.75" customHeight="1"/>
    <ns0:row r="386" ht="15.75" customHeight="1"/>
    <ns0:row r="387" ht="15.75" customHeight="1"/>
    <ns0:row r="388" ht="15.75" customHeight="1"/>
    <ns0:row r="389" ht="15.75" customHeight="1"/>
    <ns0:row r="390" ht="15.75" customHeight="1"/>
    <ns0:row r="391" ht="15.75" customHeight="1"/>
    <ns0:row r="392" ht="15.75" customHeight="1"/>
    <ns0:row r="393" ht="15.75" customHeight="1"/>
    <ns0:row r="394" ht="15.75" customHeight="1"/>
    <ns0:row r="395" ht="15.75" customHeight="1"/>
    <ns0:row r="396" ht="15.75" customHeight="1"/>
    <ns0:row r="397" ht="15.75" customHeight="1"/>
    <ns0:row r="398" ht="15.75" customHeight="1"/>
    <ns0:row r="399" ht="15.75" customHeight="1"/>
    <ns0:row r="400" ht="15.75" customHeight="1"/>
    <ns0:row r="401" ht="15.75" customHeight="1"/>
    <ns0:row r="402" ht="15.75" customHeight="1"/>
    <ns0:row r="403" ht="15.75" customHeight="1"/>
    <ns0:row r="404" ht="15.75" customHeight="1"/>
    <ns0:row r="405" ht="15.75" customHeight="1"/>
    <ns0:row r="406" ht="15.75" customHeight="1"/>
    <ns0:row r="407" ht="15.75" customHeight="1"/>
    <ns0:row r="408" ht="15.75" customHeight="1"/>
    <ns0:row r="409" ht="15.75" customHeight="1"/>
    <ns0:row r="410" ht="15.75" customHeight="1"/>
    <ns0:row r="411" ht="15.75" customHeight="1"/>
    <ns0:row r="412" ht="15.75" customHeight="1"/>
    <ns0:row r="413" ht="15.75" customHeight="1"/>
    <ns0:row r="414" ht="15.75" customHeight="1"/>
    <ns0:row r="415" ht="15.75" customHeight="1"/>
    <ns0:row r="416" ht="15.75" customHeight="1"/>
    <ns0:row r="417" ht="15.75" customHeight="1"/>
    <ns0:row r="418" ht="15.75" customHeight="1"/>
    <ns0:row r="419" ht="15.75" customHeight="1"/>
    <ns0:row r="420" ht="15.75" customHeight="1"/>
    <ns0:row r="421" ht="15.75" customHeight="1"/>
    <ns0:row r="422" ht="15.75" customHeight="1"/>
    <ns0:row r="423" ht="15.75" customHeight="1"/>
    <ns0:row r="424" ht="15.75" customHeight="1"/>
    <ns0:row r="425" ht="15.75" customHeight="1"/>
    <ns0:row r="426" ht="15.75" customHeight="1"/>
    <ns0:row r="427" ht="15.75" customHeight="1"/>
    <ns0:row r="428" ht="15.75" customHeight="1"/>
    <ns0:row r="429" ht="15.75" customHeight="1"/>
    <ns0:row r="430" ht="15.75" customHeight="1"/>
    <ns0:row r="431" ht="15.75" customHeight="1"/>
    <ns0:row r="432" ht="15.75" customHeight="1"/>
    <ns0:row r="433" ht="15.75" customHeight="1"/>
    <ns0:row r="434" ht="15.75" customHeight="1"/>
    <ns0:row r="435" ht="15.75" customHeight="1"/>
    <ns0:row r="436" ht="15.75" customHeight="1"/>
    <ns0:row r="437" ht="15.75" customHeight="1"/>
    <ns0:row r="438" ht="15.75" customHeight="1"/>
    <ns0:row r="439" ht="15.75" customHeight="1"/>
    <ns0:row r="440" ht="15.75" customHeight="1"/>
    <ns0:row r="441" ht="15.75" customHeight="1"/>
    <ns0:row r="442" ht="15.75" customHeight="1"/>
    <ns0:row r="443" ht="15.75" customHeight="1"/>
    <ns0:row r="444" ht="15.75" customHeight="1"/>
    <ns0:row r="445" ht="15.75" customHeight="1"/>
    <ns0:row r="446" ht="15.75" customHeight="1"/>
    <ns0:row r="447" ht="15.75" customHeight="1"/>
    <ns0:row r="448" ht="15.75" customHeight="1"/>
    <ns0:row r="449" ht="15.75" customHeight="1"/>
    <ns0:row r="450" ht="15.75" customHeight="1"/>
    <ns0:row r="451" ht="15.75" customHeight="1"/>
    <ns0:row r="452" ht="15.75" customHeight="1"/>
    <ns0:row r="453" ht="15.75" customHeight="1"/>
    <ns0:row r="454" ht="15.75" customHeight="1"/>
    <ns0:row r="455" ht="15.75" customHeight="1"/>
    <ns0:row r="456" ht="15.75" customHeight="1"/>
    <ns0:row r="457" ht="15.75" customHeight="1"/>
    <ns0:row r="458" ht="15.75" customHeight="1"/>
    <ns0:row r="459" ht="15.75" customHeight="1"/>
    <ns0:row r="460" ht="15.75" customHeight="1"/>
    <ns0:row r="461" ht="15.75" customHeight="1"/>
    <ns0:row r="462" ht="15.75" customHeight="1"/>
    <ns0:row r="463" ht="15.75" customHeight="1"/>
    <ns0:row r="464" ht="15.75" customHeight="1"/>
    <ns0:row r="465" ht="15.75" customHeight="1"/>
    <ns0:row r="466" ht="15.75" customHeight="1"/>
    <ns0:row r="467" ht="15.75" customHeight="1"/>
    <ns0:row r="468" ht="15.75" customHeight="1"/>
    <ns0:row r="469" ht="15.75" customHeight="1"/>
    <ns0:row r="470" ht="15.75" customHeight="1"/>
    <ns0:row r="471" ht="15.75" customHeight="1"/>
    <ns0:row r="472" ht="15.75" customHeight="1"/>
    <ns0:row r="473" ht="15.75" customHeight="1"/>
    <ns0:row r="474" ht="15.75" customHeight="1"/>
    <ns0:row r="475" ht="15.75" customHeight="1"/>
    <ns0:row r="476" ht="15.75" customHeight="1"/>
    <ns0:row r="477" ht="15.75" customHeight="1"/>
    <ns0:row r="478" ht="15.75" customHeight="1"/>
    <ns0:row r="479" ht="15.75" customHeight="1"/>
    <ns0:row r="480" ht="15.75" customHeight="1"/>
    <ns0:row r="481" ht="15.75" customHeight="1"/>
    <ns0:row r="482" ht="15.75" customHeight="1"/>
    <ns0:row r="483" ht="15.75" customHeight="1"/>
    <ns0:row r="484" ht="15.75" customHeight="1"/>
    <ns0:row r="485" ht="15.75" customHeight="1"/>
    <ns0:row r="486" ht="15.75" customHeight="1"/>
    <ns0:row r="487" ht="15.75" customHeight="1"/>
    <ns0:row r="488" ht="15.75" customHeight="1"/>
    <ns0:row r="489" ht="15.75" customHeight="1"/>
    <ns0:row r="490" ht="15.75" customHeight="1"/>
    <ns0:row r="491" ht="15.75" customHeight="1"/>
    <ns0:row r="492" ht="15.75" customHeight="1"/>
    <ns0:row r="493" ht="15.75" customHeight="1"/>
    <ns0:row r="494" ht="15.75" customHeight="1"/>
    <ns0:row r="495" ht="15.75" customHeight="1"/>
    <ns0:row r="496" ht="15.75" customHeight="1"/>
    <ns0:row r="497" ht="15.75" customHeight="1"/>
    <ns0:row r="498" ht="15.75" customHeight="1"/>
    <ns0:row r="499" ht="15.75" customHeight="1"/>
    <ns0:row r="500" ht="15.75" customHeight="1"/>
    <ns0:row r="501" ht="15.75" customHeight="1"/>
    <ns0:row r="502" ht="15.75" customHeight="1"/>
    <ns0:row r="503" ht="15.75" customHeight="1"/>
    <ns0:row r="504" ht="15.75" customHeight="1"/>
    <ns0:row r="505" ht="15.75" customHeight="1"/>
    <ns0:row r="506" ht="15.75" customHeight="1"/>
    <ns0:row r="507" ht="15.75" customHeight="1"/>
    <ns0:row r="508" ht="15.75" customHeight="1"/>
    <ns0:row r="509" ht="15.75" customHeight="1"/>
    <ns0:row r="510" ht="15.75" customHeight="1"/>
    <ns0:row r="511" ht="15.75" customHeight="1"/>
    <ns0:row r="512" ht="15.75" customHeight="1"/>
    <ns0:row r="513" ht="15.75" customHeight="1"/>
    <ns0:row r="514" ht="15.75" customHeight="1"/>
    <ns0:row r="515" ht="15.75" customHeight="1"/>
    <ns0:row r="516" ht="15.75" customHeight="1"/>
    <ns0:row r="517" ht="15.75" customHeight="1"/>
    <ns0:row r="518" ht="15.75" customHeight="1"/>
    <ns0:row r="519" ht="15.75" customHeight="1"/>
    <ns0:row r="520" ht="15.75" customHeight="1"/>
    <ns0:row r="521" ht="15.75" customHeight="1"/>
    <ns0:row r="522" ht="15.75" customHeight="1"/>
    <ns0:row r="523" ht="15.75" customHeight="1"/>
    <ns0:row r="524" ht="15.75" customHeight="1"/>
    <ns0:row r="525" ht="15.75" customHeight="1"/>
    <ns0:row r="526" ht="15.75" customHeight="1"/>
    <ns0:row r="527" ht="15.75" customHeight="1"/>
    <ns0:row r="528" ht="15.75" customHeight="1"/>
    <ns0:row r="529" ht="15.75" customHeight="1"/>
    <ns0:row r="530" ht="15.75" customHeight="1"/>
    <ns0:row r="531" ht="15.75" customHeight="1"/>
    <ns0:row r="532" ht="15.75" customHeight="1"/>
    <ns0:row r="533" ht="15.75" customHeight="1"/>
    <ns0:row r="534" ht="15.75" customHeight="1"/>
    <ns0:row r="535" ht="15.75" customHeight="1"/>
    <ns0:row r="536" ht="15.75" customHeight="1"/>
    <ns0:row r="537" ht="15.75" customHeight="1"/>
    <ns0:row r="538" ht="15.75" customHeight="1"/>
    <ns0:row r="539" ht="15.75" customHeight="1"/>
    <ns0:row r="540" ht="15.75" customHeight="1"/>
    <ns0:row r="541" ht="15.75" customHeight="1"/>
    <ns0:row r="542" ht="15.75" customHeight="1"/>
    <ns0:row r="543" ht="15.75" customHeight="1"/>
    <ns0:row r="544" ht="15.75" customHeight="1"/>
    <ns0:row r="545" ht="15.75" customHeight="1"/>
    <ns0:row r="546" ht="15.75" customHeight="1"/>
    <ns0:row r="547" ht="15.75" customHeight="1"/>
    <ns0:row r="548" ht="15.75" customHeight="1"/>
    <ns0:row r="549" ht="15.75" customHeight="1"/>
    <ns0:row r="550" ht="15.75" customHeight="1"/>
    <ns0:row r="551" ht="15.75" customHeight="1"/>
    <ns0:row r="552" ht="15.75" customHeight="1"/>
    <ns0:row r="553" ht="15.75" customHeight="1"/>
    <ns0:row r="554" ht="15.75" customHeight="1"/>
    <ns0:row r="555" ht="15.75" customHeight="1"/>
    <ns0:row r="556" ht="15.75" customHeight="1"/>
    <ns0:row r="557" ht="15.75" customHeight="1"/>
    <ns0:row r="558" ht="15.75" customHeight="1"/>
    <ns0:row r="559" ht="15.75" customHeight="1"/>
    <ns0:row r="560" ht="15.75" customHeight="1"/>
    <ns0:row r="561" ht="15.75" customHeight="1"/>
    <ns0:row r="562" ht="15.75" customHeight="1"/>
    <ns0:row r="563" ht="15.75" customHeight="1"/>
    <ns0:row r="564" ht="15.75" customHeight="1"/>
    <ns0:row r="565" ht="15.75" customHeight="1"/>
    <ns0:row r="566" ht="15.75" customHeight="1"/>
    <ns0:row r="567" ht="15.75" customHeight="1"/>
    <ns0:row r="568" ht="15.75" customHeight="1"/>
    <ns0:row r="569" ht="15.75" customHeight="1"/>
    <ns0:row r="570" ht="15.75" customHeight="1"/>
    <ns0:row r="571" ht="15.75" customHeight="1"/>
    <ns0:row r="572" ht="15.75" customHeight="1"/>
    <ns0:row r="573" ht="15.75" customHeight="1"/>
    <ns0:row r="574" ht="15.75" customHeight="1"/>
    <ns0:row r="575" ht="15.75" customHeight="1"/>
    <ns0:row r="576" ht="15.75" customHeight="1"/>
    <ns0:row r="577" ht="15.75" customHeight="1"/>
    <ns0:row r="578" ht="15.75" customHeight="1"/>
    <ns0:row r="579" ht="15.75" customHeight="1"/>
    <ns0:row r="580" ht="15.75" customHeight="1"/>
    <ns0:row r="581" ht="15.75" customHeight="1"/>
    <ns0:row r="582" ht="15.75" customHeight="1"/>
    <ns0:row r="583" ht="15.75" customHeight="1"/>
    <ns0:row r="584" ht="15.75" customHeight="1"/>
    <ns0:row r="585" ht="15.75" customHeight="1"/>
    <ns0:row r="586" ht="15.75" customHeight="1"/>
    <ns0:row r="587" ht="15.75" customHeight="1"/>
    <ns0:row r="588" ht="15.75" customHeight="1"/>
    <ns0:row r="589" ht="15.75" customHeight="1"/>
    <ns0:row r="590" ht="15.75" customHeight="1"/>
    <ns0:row r="591" ht="15.75" customHeight="1"/>
    <ns0:row r="592" ht="15.75" customHeight="1"/>
    <ns0:row r="593" ht="15.75" customHeight="1"/>
    <ns0:row r="594" ht="15.75" customHeight="1"/>
    <ns0:row r="595" ht="15.75" customHeight="1"/>
    <ns0:row r="596" ht="15.75" customHeight="1"/>
    <ns0:row r="597" ht="15.75" customHeight="1"/>
    <ns0:row r="598" ht="15.75" customHeight="1"/>
    <ns0:row r="599" ht="15.75" customHeight="1"/>
    <ns0:row r="600" ht="15.75" customHeight="1"/>
    <ns0:row r="601" ht="15.75" customHeight="1"/>
    <ns0:row r="602" ht="15.75" customHeight="1"/>
    <ns0:row r="603" ht="15.75" customHeight="1"/>
    <ns0:row r="604" ht="15.75" customHeight="1"/>
    <ns0:row r="605" ht="15.75" customHeight="1"/>
    <ns0:row r="606" ht="15.75" customHeight="1"/>
    <ns0:row r="607" ht="15.75" customHeight="1"/>
    <ns0:row r="608" ht="15.75" customHeight="1"/>
    <ns0:row r="609" ht="15.75" customHeight="1"/>
    <ns0:row r="610" ht="15.75" customHeight="1"/>
    <ns0:row r="611" ht="15.75" customHeight="1"/>
    <ns0:row r="612" ht="15.75" customHeight="1"/>
    <ns0:row r="613" ht="15.75" customHeight="1"/>
    <ns0:row r="614" ht="15.75" customHeight="1"/>
    <ns0:row r="615" ht="15.75" customHeight="1"/>
    <ns0:row r="616" ht="15.75" customHeight="1"/>
    <ns0:row r="617" ht="15.75" customHeight="1"/>
    <ns0:row r="618" ht="15.75" customHeight="1"/>
    <ns0:row r="619" ht="15.75" customHeight="1"/>
    <ns0:row r="620" ht="15.75" customHeight="1"/>
    <ns0:row r="621" ht="15.75" customHeight="1"/>
    <ns0:row r="622" ht="15.75" customHeight="1"/>
    <ns0:row r="623" ht="15.75" customHeight="1"/>
    <ns0:row r="624" ht="15.75" customHeight="1"/>
    <ns0:row r="625" ht="15.75" customHeight="1"/>
    <ns0:row r="626" ht="15.75" customHeight="1"/>
    <ns0:row r="627" ht="15.75" customHeight="1"/>
    <ns0:row r="628" ht="15.75" customHeight="1"/>
    <ns0:row r="629" ht="15.75" customHeight="1"/>
    <ns0:row r="630" ht="15.75" customHeight="1"/>
    <ns0:row r="631" ht="15.75" customHeight="1"/>
    <ns0:row r="632" ht="15.75" customHeight="1"/>
    <ns0:row r="633" ht="15.75" customHeight="1"/>
    <ns0:row r="634" ht="15.75" customHeight="1"/>
    <ns0:row r="635" ht="15.75" customHeight="1"/>
    <ns0:row r="636" ht="15.75" customHeight="1"/>
    <ns0:row r="637" ht="15.75" customHeight="1"/>
    <ns0:row r="638" ht="15.75" customHeight="1"/>
    <ns0:row r="639" ht="15.75" customHeight="1"/>
    <ns0:row r="640" ht="15.75" customHeight="1"/>
    <ns0:row r="641" ht="15.75" customHeight="1"/>
    <ns0:row r="642" ht="15.75" customHeight="1"/>
    <ns0:row r="643" ht="15.75" customHeight="1"/>
    <ns0:row r="644" ht="15.75" customHeight="1"/>
    <ns0:row r="645" ht="15.75" customHeight="1"/>
    <ns0:row r="646" ht="15.75" customHeight="1"/>
    <ns0:row r="647" ht="15.75" customHeight="1"/>
    <ns0:row r="648" ht="15.75" customHeight="1"/>
    <ns0:row r="649" ht="15.75" customHeight="1"/>
    <ns0:row r="650" ht="15.75" customHeight="1"/>
    <ns0:row r="651" ht="15.75" customHeight="1"/>
    <ns0:row r="652" ht="15.75" customHeight="1"/>
    <ns0:row r="653" ht="15.75" customHeight="1"/>
    <ns0:row r="654" ht="15.75" customHeight="1"/>
    <ns0:row r="655" ht="15.75" customHeight="1"/>
    <ns0:row r="656" ht="15.75" customHeight="1"/>
    <ns0:row r="657" ht="15.75" customHeight="1"/>
    <ns0:row r="658" ht="15.75" customHeight="1"/>
    <ns0:row r="659" ht="15.75" customHeight="1"/>
    <ns0:row r="660" ht="15.75" customHeight="1"/>
    <ns0:row r="661" ht="15.75" customHeight="1"/>
    <ns0:row r="662" ht="15.75" customHeight="1"/>
    <ns0:row r="663" ht="15.75" customHeight="1"/>
    <ns0:row r="664" ht="15.75" customHeight="1"/>
    <ns0:row r="665" ht="15.75" customHeight="1"/>
    <ns0:row r="666" ht="15.75" customHeight="1"/>
    <ns0:row r="667" ht="15.75" customHeight="1"/>
    <ns0:row r="668" ht="15.75" customHeight="1"/>
    <ns0:row r="669" ht="15.75" customHeight="1"/>
    <ns0:row r="670" ht="15.75" customHeight="1"/>
    <ns0:row r="671" ht="15.75" customHeight="1"/>
    <ns0:row r="672" ht="15.75" customHeight="1"/>
    <ns0:row r="673" ht="15.75" customHeight="1"/>
    <ns0:row r="674" ht="15.75" customHeight="1"/>
    <ns0:row r="675" ht="15.75" customHeight="1"/>
    <ns0:row r="676" ht="15.75" customHeight="1"/>
    <ns0:row r="677" ht="15.75" customHeight="1"/>
    <ns0:row r="678" ht="15.75" customHeight="1"/>
    <ns0:row r="679" ht="15.75" customHeight="1"/>
    <ns0:row r="680" ht="15.75" customHeight="1"/>
    <ns0:row r="681" ht="15.75" customHeight="1"/>
    <ns0:row r="682" ht="15.75" customHeight="1"/>
    <ns0:row r="683" ht="15.75" customHeight="1"/>
    <ns0:row r="684" ht="15.75" customHeight="1"/>
    <ns0:row r="685" ht="15.75" customHeight="1"/>
    <ns0:row r="686" ht="15.75" customHeight="1"/>
    <ns0:row r="687" ht="15.75" customHeight="1"/>
    <ns0:row r="688" ht="15.75" customHeight="1"/>
    <ns0:row r="689" ht="15.75" customHeight="1"/>
    <ns0:row r="690" ht="15.75" customHeight="1"/>
    <ns0:row r="691" ht="15.75" customHeight="1"/>
    <ns0:row r="692" ht="15.75" customHeight="1"/>
    <ns0:row r="693" ht="15.75" customHeight="1"/>
    <ns0:row r="694" ht="15.75" customHeight="1"/>
    <ns0:row r="695" ht="15.75" customHeight="1"/>
    <ns0:row r="696" ht="15.75" customHeight="1"/>
    <ns0:row r="697" ht="15.75" customHeight="1"/>
    <ns0:row r="698" ht="15.75" customHeight="1"/>
    <ns0:row r="699" ht="15.75" customHeight="1"/>
    <ns0:row r="700" ht="15.75" customHeight="1"/>
    <ns0:row r="701" ht="15.75" customHeight="1"/>
    <ns0:row r="702" ht="15.75" customHeight="1"/>
    <ns0:row r="703" ht="15.75" customHeight="1"/>
    <ns0:row r="704" ht="15.75" customHeight="1"/>
    <ns0:row r="705" ht="15.75" customHeight="1"/>
    <ns0:row r="706" ht="15.75" customHeight="1"/>
    <ns0:row r="707" ht="15.75" customHeight="1"/>
    <ns0:row r="708" ht="15.75" customHeight="1"/>
    <ns0:row r="709" ht="15.75" customHeight="1"/>
    <ns0:row r="710" ht="15.75" customHeight="1"/>
    <ns0:row r="711" ht="15.75" customHeight="1"/>
    <ns0:row r="712" ht="15.75" customHeight="1"/>
    <ns0:row r="713" ht="15.75" customHeight="1"/>
    <ns0:row r="714" ht="15.75" customHeight="1"/>
    <ns0:row r="715" ht="15.75" customHeight="1"/>
    <ns0:row r="716" ht="15.75" customHeight="1"/>
    <ns0:row r="717" ht="15.75" customHeight="1"/>
    <ns0:row r="718" ht="15.75" customHeight="1"/>
    <ns0:row r="719" ht="15.75" customHeight="1"/>
    <ns0:row r="720" ht="15.75" customHeight="1"/>
    <ns0:row r="721" ht="15.75" customHeight="1"/>
    <ns0:row r="722" ht="15.75" customHeight="1"/>
    <ns0:row r="723" ht="15.75" customHeight="1"/>
    <ns0:row r="724" ht="15.75" customHeight="1"/>
    <ns0:row r="725" ht="15.75" customHeight="1"/>
    <ns0:row r="726" ht="15.75" customHeight="1"/>
    <ns0:row r="727" ht="15.75" customHeight="1"/>
    <ns0:row r="728" ht="15.75" customHeight="1"/>
    <ns0:row r="729" ht="15.75" customHeight="1"/>
    <ns0:row r="730" ht="15.75" customHeight="1"/>
    <ns0:row r="731" ht="15.75" customHeight="1"/>
    <ns0:row r="732" ht="15.75" customHeight="1"/>
    <ns0:row r="733" ht="15.75" customHeight="1"/>
    <ns0:row r="734" ht="15.75" customHeight="1"/>
    <ns0:row r="735" ht="15.75" customHeight="1"/>
    <ns0:row r="736" ht="15.75" customHeight="1"/>
    <ns0:row r="737" ht="15.75" customHeight="1"/>
    <ns0:row r="738" ht="15.75" customHeight="1"/>
    <ns0:row r="739" ht="15.75" customHeight="1"/>
    <ns0:row r="740" ht="15.75" customHeight="1"/>
    <ns0:row r="741" ht="15.75" customHeight="1"/>
    <ns0:row r="742" ht="15.75" customHeight="1"/>
    <ns0:row r="743" ht="15.75" customHeight="1"/>
    <ns0:row r="744" ht="15.75" customHeight="1"/>
    <ns0:row r="745" ht="15.75" customHeight="1"/>
    <ns0:row r="746" ht="15.75" customHeight="1"/>
    <ns0:row r="747" ht="15.75" customHeight="1"/>
    <ns0:row r="748" ht="15.75" customHeight="1"/>
    <ns0:row r="749" ht="15.75" customHeight="1"/>
    <ns0:row r="750" ht="15.75" customHeight="1"/>
    <ns0:row r="751" ht="15.75" customHeight="1"/>
    <ns0:row r="752" ht="15.75" customHeight="1"/>
    <ns0:row r="753" ht="15.75" customHeight="1"/>
    <ns0:row r="754" ht="15.75" customHeight="1"/>
    <ns0:row r="755" ht="15.75" customHeight="1"/>
    <ns0:row r="756" ht="15.75" customHeight="1"/>
    <ns0:row r="757" ht="15.75" customHeight="1"/>
    <ns0:row r="758" ht="15.75" customHeight="1"/>
    <ns0:row r="759" ht="15.75" customHeight="1"/>
    <ns0:row r="760" ht="15.75" customHeight="1"/>
    <ns0:row r="761" ht="15.75" customHeight="1"/>
    <ns0:row r="762" ht="15.75" customHeight="1"/>
    <ns0:row r="763" ht="15.75" customHeight="1"/>
    <ns0:row r="764" ht="15.75" customHeight="1"/>
    <ns0:row r="765" ht="15.75" customHeight="1"/>
    <ns0:row r="766" ht="15.75" customHeight="1"/>
    <ns0:row r="767" ht="15.75" customHeight="1"/>
    <ns0:row r="768" ht="15.75" customHeight="1"/>
    <ns0:row r="769" ht="15.75" customHeight="1"/>
    <ns0:row r="770" ht="15.75" customHeight="1"/>
    <ns0:row r="771" ht="15.75" customHeight="1"/>
    <ns0:row r="772" ht="15.75" customHeight="1"/>
    <ns0:row r="773" ht="15.75" customHeight="1"/>
    <ns0:row r="774" ht="15.75" customHeight="1"/>
    <ns0:row r="775" ht="15.75" customHeight="1"/>
    <ns0:row r="776" ht="15.75" customHeight="1"/>
    <ns0:row r="777" ht="15.75" customHeight="1"/>
    <ns0:row r="778" ht="15.75" customHeight="1"/>
    <ns0:row r="779" ht="15.75" customHeight="1"/>
    <ns0:row r="780" ht="15.75" customHeight="1"/>
    <ns0:row r="781" ht="15.75" customHeight="1"/>
    <ns0:row r="782" ht="15.75" customHeight="1"/>
    <ns0:row r="783" ht="15.75" customHeight="1"/>
    <ns0:row r="784" ht="15.75" customHeight="1"/>
    <ns0:row r="785" ht="15.75" customHeight="1"/>
    <ns0:row r="786" ht="15.75" customHeight="1"/>
    <ns0:row r="787" ht="15.75" customHeight="1"/>
    <ns0:row r="788" ht="15.75" customHeight="1"/>
    <ns0:row r="789" ht="15.75" customHeight="1"/>
    <ns0:row r="790" ht="15.75" customHeight="1"/>
    <ns0:row r="791" ht="15.75" customHeight="1"/>
    <ns0:row r="792" ht="15.75" customHeight="1"/>
    <ns0:row r="793" ht="15.75" customHeight="1"/>
    <ns0:row r="794" ht="15.75" customHeight="1"/>
    <ns0:row r="795" ht="15.75" customHeight="1"/>
    <ns0:row r="796" ht="15.75" customHeight="1"/>
    <ns0:row r="797" ht="15.75" customHeight="1"/>
    <ns0:row r="798" ht="15.75" customHeight="1"/>
    <ns0:row r="799" ht="15.75" customHeight="1"/>
    <ns0:row r="800" ht="15.75" customHeight="1"/>
    <ns0:row r="801" ht="15.75" customHeight="1"/>
    <ns0:row r="802" ht="15.75" customHeight="1"/>
    <ns0:row r="803" ht="15.75" customHeight="1"/>
    <ns0:row r="804" ht="15.75" customHeight="1"/>
    <ns0:row r="805" ht="15.75" customHeight="1"/>
    <ns0:row r="806" ht="15.75" customHeight="1"/>
    <ns0:row r="807" ht="15.75" customHeight="1"/>
    <ns0:row r="808" ht="15.75" customHeight="1"/>
    <ns0:row r="809" ht="15.75" customHeight="1"/>
    <ns0:row r="810" ht="15.75" customHeight="1"/>
    <ns0:row r="811" ht="15.75" customHeight="1"/>
    <ns0:row r="812" ht="15.75" customHeight="1"/>
    <ns0:row r="813" ht="15.75" customHeight="1"/>
    <ns0:row r="814" ht="15.75" customHeight="1"/>
    <ns0:row r="815" ht="15.75" customHeight="1"/>
    <ns0:row r="816" ht="15.75" customHeight="1"/>
    <ns0:row r="817" ht="15.75" customHeight="1"/>
    <ns0:row r="818" ht="15.75" customHeight="1"/>
    <ns0:row r="819" ht="15.75" customHeight="1"/>
    <ns0:row r="820" ht="15.75" customHeight="1"/>
    <ns0:row r="821" ht="15.75" customHeight="1"/>
    <ns0:row r="822" ht="15.75" customHeight="1"/>
    <ns0:row r="823" ht="15.75" customHeight="1"/>
    <ns0:row r="824" ht="15.75" customHeight="1"/>
    <ns0:row r="825" ht="15.75" customHeight="1"/>
    <ns0:row r="826" ht="15.75" customHeight="1"/>
    <ns0:row r="827" ht="15.75" customHeight="1"/>
    <ns0:row r="828" ht="15.75" customHeight="1"/>
    <ns0:row r="829" ht="15.75" customHeight="1"/>
    <ns0:row r="830" ht="15.75" customHeight="1"/>
    <ns0:row r="831" ht="15.75" customHeight="1"/>
    <ns0:row r="832" ht="15.75" customHeight="1"/>
    <ns0:row r="833" ht="15.75" customHeight="1"/>
    <ns0:row r="834" ht="15.75" customHeight="1"/>
    <ns0:row r="835" ht="15.75" customHeight="1"/>
    <ns0:row r="836" ht="15.75" customHeight="1"/>
    <ns0:row r="837" ht="15.75" customHeight="1"/>
    <ns0:row r="838" ht="15.75" customHeight="1"/>
    <ns0:row r="839" ht="15.75" customHeight="1"/>
    <ns0:row r="840" ht="15.75" customHeight="1"/>
    <ns0:row r="841" ht="15.75" customHeight="1"/>
    <ns0:row r="842" ht="15.75" customHeight="1"/>
    <ns0:row r="843" ht="15.75" customHeight="1"/>
    <ns0:row r="844" ht="15.75" customHeight="1"/>
    <ns0:row r="845" ht="15.75" customHeight="1"/>
    <ns0:row r="846" ht="15.75" customHeight="1"/>
    <ns0:row r="847" ht="15.75" customHeight="1"/>
    <ns0:row r="848" ht="15.75" customHeight="1"/>
    <ns0:row r="849" ht="15.75" customHeight="1"/>
    <ns0:row r="850" ht="15.75" customHeight="1"/>
    <ns0:row r="851" ht="15.75" customHeight="1"/>
    <ns0:row r="852" ht="15.75" customHeight="1"/>
    <ns0:row r="853" ht="15.75" customHeight="1"/>
    <ns0:row r="854" ht="15.75" customHeight="1"/>
    <ns0:row r="855" ht="15.75" customHeight="1"/>
    <ns0:row r="856" ht="15.75" customHeight="1"/>
    <ns0:row r="857" ht="15.75" customHeight="1"/>
    <ns0:row r="858" ht="15.75" customHeight="1"/>
    <ns0:row r="859" ht="15.75" customHeight="1"/>
    <ns0:row r="860" ht="15.75" customHeight="1"/>
    <ns0:row r="861" ht="15.75" customHeight="1"/>
    <ns0:row r="862" ht="15.75" customHeight="1"/>
    <ns0:row r="863" ht="15.75" customHeight="1"/>
    <ns0:row r="864" ht="15.75" customHeight="1"/>
    <ns0:row r="865" ht="15.75" customHeight="1"/>
    <ns0:row r="866" ht="15.75" customHeight="1"/>
    <ns0:row r="867" ht="15.75" customHeight="1"/>
    <ns0:row r="868" ht="15.75" customHeight="1"/>
    <ns0:row r="869" ht="15.75" customHeight="1"/>
    <ns0:row r="870" ht="15.75" customHeight="1"/>
    <ns0:row r="871" ht="15.75" customHeight="1"/>
    <ns0:row r="872" ht="15.75" customHeight="1"/>
    <ns0:row r="873" ht="15.75" customHeight="1"/>
    <ns0:row r="874" ht="15.75" customHeight="1"/>
    <ns0:row r="875" ht="15.75" customHeight="1"/>
    <ns0:row r="876" ht="15.75" customHeight="1"/>
    <ns0:row r="877" ht="15.75" customHeight="1"/>
    <ns0:row r="878" ht="15.75" customHeight="1"/>
    <ns0:row r="879" ht="15.75" customHeight="1"/>
    <ns0:row r="880" ht="15.75" customHeight="1"/>
    <ns0:row r="881" ht="15.75" customHeight="1"/>
    <ns0:row r="882" ht="15.75" customHeight="1"/>
    <ns0:row r="883" ht="15.75" customHeight="1"/>
    <ns0:row r="884" ht="15.75" customHeight="1"/>
    <ns0:row r="885" ht="15.75" customHeight="1"/>
    <ns0:row r="886" ht="15.75" customHeight="1"/>
    <ns0:row r="887" ht="15.75" customHeight="1"/>
    <ns0:row r="888" ht="15.75" customHeight="1"/>
    <ns0:row r="889" ht="15.75" customHeight="1"/>
    <ns0:row r="890" ht="15.75" customHeight="1"/>
    <ns0:row r="891" ht="15.75" customHeight="1"/>
    <ns0:row r="892" ht="15.75" customHeight="1"/>
    <ns0:row r="893" ht="15.75" customHeight="1"/>
    <ns0:row r="894" ht="15.75" customHeight="1"/>
    <ns0:row r="895" ht="15.75" customHeight="1"/>
    <ns0:row r="896" ht="15.75" customHeight="1"/>
    <ns0:row r="897" ht="15.75" customHeight="1"/>
    <ns0:row r="898" ht="15.75" customHeight="1"/>
    <ns0:row r="899" ht="15.75" customHeight="1"/>
    <ns0:row r="900" ht="15.75" customHeight="1"/>
    <ns0:row r="901" ht="15.75" customHeight="1"/>
    <ns0:row r="902" ht="15.75" customHeight="1"/>
    <ns0:row r="903" ht="15.75" customHeight="1"/>
    <ns0:row r="904" ht="15.75" customHeight="1"/>
    <ns0:row r="905" ht="15.75" customHeight="1"/>
    <ns0:row r="906" ht="15.75" customHeight="1"/>
    <ns0:row r="907" ht="15.75" customHeight="1"/>
    <ns0:row r="908" ht="15.75" customHeight="1"/>
    <ns0:row r="909" ht="15.75" customHeight="1"/>
    <ns0:row r="910" ht="15.75" customHeight="1"/>
    <ns0:row r="911" ht="15.75" customHeight="1"/>
    <ns0:row r="912" ht="15.75" customHeight="1"/>
    <ns0:row r="913" ht="15.75" customHeight="1"/>
    <ns0:row r="914" ht="15.75" customHeight="1"/>
    <ns0:row r="915" ht="15.75" customHeight="1"/>
    <ns0:row r="916" ht="15.75" customHeight="1"/>
    <ns0:row r="917" ht="15.75" customHeight="1"/>
    <ns0:row r="918" ht="15.75" customHeight="1"/>
    <ns0:row r="919" ht="15.75" customHeight="1"/>
    <ns0:row r="920" ht="15.75" customHeight="1"/>
    <ns0:row r="921" ht="15.75" customHeight="1"/>
    <ns0:row r="922" ht="15.75" customHeight="1"/>
    <ns0:row r="923" ht="15.75" customHeight="1"/>
    <ns0:row r="924" ht="15.75" customHeight="1"/>
    <ns0:row r="925" ht="15.75" customHeight="1"/>
    <ns0:row r="926" ht="15.75" customHeight="1"/>
    <ns0:row r="927" ht="15.75" customHeight="1"/>
    <ns0:row r="928" ht="15.75" customHeight="1"/>
    <ns0:row r="929" ht="15.75" customHeight="1"/>
    <ns0:row r="930" ht="15.75" customHeight="1"/>
    <ns0:row r="931" ht="15.75" customHeight="1"/>
    <ns0:row r="932" ht="15.75" customHeight="1"/>
    <ns0:row r="933" ht="15.75" customHeight="1"/>
    <ns0:row r="934" ht="15.75" customHeight="1"/>
    <ns0:row r="935" ht="15.75" customHeight="1"/>
    <ns0:row r="936" ht="15.75" customHeight="1"/>
    <ns0:row r="937" ht="15.75" customHeight="1"/>
    <ns0:row r="938" ht="15.75" customHeight="1"/>
    <ns0:row r="939" ht="15.75" customHeight="1"/>
    <ns0:row r="940" ht="15.75" customHeight="1"/>
    <ns0:row r="941" ht="15.75" customHeight="1"/>
    <ns0:row r="942" ht="15.75" customHeight="1"/>
    <ns0:row r="943" ht="15.75" customHeight="1"/>
    <ns0:row r="944" ht="15.75" customHeight="1"/>
    <ns0:row r="945" ht="15.75" customHeight="1"/>
    <ns0:row r="946" ht="15.75" customHeight="1"/>
    <ns0:row r="947" ht="15.75" customHeight="1"/>
    <ns0:row r="948" ht="15.75" customHeight="1"/>
    <ns0:row r="949" ht="15.75" customHeight="1"/>
    <ns0:row r="950" ht="15.75" customHeight="1"/>
    <ns0:row r="951" ht="15.75" customHeight="1"/>
    <ns0:row r="952" ht="15.75" customHeight="1"/>
    <ns0:row r="953" ht="15.75" customHeight="1"/>
    <ns0:row r="954" ht="15.75" customHeight="1"/>
    <ns0:row r="955" ht="15.75" customHeight="1"/>
    <ns0:row r="956" ht="15.75" customHeight="1"/>
    <ns0:row r="957" ht="15.75" customHeight="1"/>
    <ns0:row r="958" ht="15.75" customHeight="1"/>
    <ns0:row r="959" ht="15.75" customHeight="1"/>
    <ns0:row r="960" ht="15.75" customHeight="1"/>
    <ns0:row r="961" ht="15.75" customHeight="1"/>
    <ns0:row r="962" ht="15.75" customHeight="1"/>
    <ns0:row r="963" ht="15.75" customHeight="1"/>
    <ns0:row r="964" ht="15.75" customHeight="1"/>
    <ns0:row r="965" ht="15.75" customHeight="1"/>
    <ns0:row r="966" ht="15.75" customHeight="1"/>
    <ns0:row r="967" ht="15.75" customHeight="1"/>
    <ns0:row r="968" ht="15.75" customHeight="1"/>
    <ns0:row r="969" ht="15.75" customHeight="1"/>
    <ns0:row r="970" ht="15.75" customHeight="1"/>
    <ns0:row r="971" ht="15.75" customHeight="1"/>
    <ns0:row r="972" ht="15.75" customHeight="1"/>
    <ns0:row r="973" ht="15.75" customHeight="1"/>
    <ns0:row r="974" ht="15.75" customHeight="1"/>
    <ns0:row r="975" ht="15.75" customHeight="1"/>
    <ns0:row r="976" ht="15.75" customHeight="1"/>
    <ns0:row r="977" ht="15.75" customHeight="1"/>
    <ns0:row r="978" ht="15.75" customHeight="1"/>
    <ns0:row r="979" ht="15.75" customHeight="1"/>
    <ns0:row r="980" ht="15.75" customHeight="1"/>
    <ns0:row r="981" ht="15.75" customHeight="1"/>
    <ns0:row r="982" ht="15.75" customHeight="1"/>
    <ns0:row r="983" ht="15.75" customHeight="1"/>
    <ns0:row r="984" ht="15.75" customHeight="1"/>
    <ns0:row r="985" ht="15.75" customHeight="1"/>
    <ns0:row r="986" ht="15.75" customHeight="1"/>
    <ns0:row r="987" ht="15.75" customHeight="1"/>
    <ns0:row r="988" ht="15.75" customHeight="1"/>
    <ns0:row r="989" ht="15.75" customHeight="1"/>
    <ns0:row r="990" ht="15.75" customHeight="1"/>
    <ns0:row r="991" ht="15.75" customHeight="1"/>
    <ns0:row r="992" ht="15.75" customHeight="1"/>
    <ns0:row r="993" ht="15.75" customHeight="1"/>
    <ns0:row r="994" ht="15.75" customHeight="1"/>
    <ns0:row r="995" ht="15.75" customHeight="1"/>
    <ns0:row r="996" ht="15.75" customHeight="1"/>
    <ns0:row r="997" ht="15.75" customHeight="1"/>
    <ns0:row r="998" ht="15.75" customHeight="1"/>
    <ns0:row r="999" ht="15.75" customHeight="1"/>
    <ns0:row r="1000" ht="15.75" customHeight="1"/>
  </ns0:sheetData>
  <ns0:sheetProtection sheet="1" objects="1" scenarios="1" sort="1" insertRows="1" deleteRows="1" selectLockedCells="0" selectUnlockedCells="0" formatColumns="0"/>
  <ns0:pageMargins left="0.7" right="0.7" top="0.75" bottom="0.75" header="0.3" footer="0.3"/>
</ns0:worksheet>
</file>